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mthutter/CODE/golf-league-site/public/results/2025/"/>
    </mc:Choice>
  </mc:AlternateContent>
  <xr:revisionPtr revIDLastSave="0" documentId="13_ncr:1_{E17EB9CD-485B-7A42-87F4-4FB9B964E0DC}" xr6:coauthVersionLast="47" xr6:coauthVersionMax="47" xr10:uidLastSave="{00000000-0000-0000-0000-000000000000}"/>
  <bookViews>
    <workbookView xWindow="5780" yWindow="2560" windowWidth="29860" windowHeight="16420" activeTab="2" xr2:uid="{00000000-000D-0000-FFFF-FFFF00000000}"/>
  </bookViews>
  <sheets>
    <sheet name="Template" sheetId="14" r:id="rId1"/>
    <sheet name="Point System" sheetId="7" r:id="rId2"/>
    <sheet name="Weekly Stats" sheetId="11" r:id="rId3"/>
    <sheet name="Week 1" sheetId="15" r:id="rId4"/>
    <sheet name="Week 2" sheetId="18" r:id="rId5"/>
    <sheet name="Week 3" sheetId="16" r:id="rId6"/>
    <sheet name="Week 4" sheetId="17" r:id="rId7"/>
    <sheet name="Week 5" sheetId="19" r:id="rId8"/>
  </sheets>
  <externalReferences>
    <externalReference r:id="rId9"/>
    <externalReference r:id="rId10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6" i="11" l="1"/>
  <c r="R4" i="11"/>
  <c r="R7" i="11"/>
  <c r="R10" i="11"/>
  <c r="R8" i="11"/>
  <c r="R9" i="11"/>
  <c r="R11" i="11"/>
  <c r="R12" i="11"/>
  <c r="R13" i="11"/>
  <c r="R18" i="11"/>
  <c r="R19" i="11"/>
  <c r="R14" i="11"/>
  <c r="R16" i="11"/>
  <c r="R15" i="11"/>
  <c r="R17" i="11"/>
  <c r="R20" i="11"/>
  <c r="R21" i="11"/>
  <c r="R5" i="11"/>
  <c r="O4" i="11"/>
  <c r="S4" i="11" s="1"/>
  <c r="O6" i="11"/>
  <c r="S6" i="11" s="1"/>
  <c r="O7" i="11"/>
  <c r="O10" i="11"/>
  <c r="O8" i="11"/>
  <c r="O9" i="11"/>
  <c r="O11" i="11"/>
  <c r="O12" i="11"/>
  <c r="O13" i="11"/>
  <c r="O14" i="11"/>
  <c r="O16" i="11"/>
  <c r="O15" i="11"/>
  <c r="O17" i="11"/>
  <c r="O5" i="11"/>
  <c r="N6" i="11"/>
  <c r="N4" i="11"/>
  <c r="N7" i="11"/>
  <c r="N10" i="11"/>
  <c r="N8" i="11"/>
  <c r="N9" i="11"/>
  <c r="N11" i="11"/>
  <c r="N12" i="11"/>
  <c r="N13" i="11"/>
  <c r="N18" i="11"/>
  <c r="N19" i="11"/>
  <c r="N14" i="11"/>
  <c r="N16" i="11"/>
  <c r="N15" i="11"/>
  <c r="N17" i="11"/>
  <c r="N20" i="11"/>
  <c r="N5" i="11"/>
  <c r="L19" i="19"/>
  <c r="N19" i="19" s="1"/>
  <c r="L22" i="11"/>
  <c r="K20" i="19"/>
  <c r="J20" i="19"/>
  <c r="I20" i="19"/>
  <c r="H20" i="19"/>
  <c r="G20" i="19"/>
  <c r="F20" i="19"/>
  <c r="E20" i="19"/>
  <c r="D20" i="19"/>
  <c r="C20" i="19"/>
  <c r="L17" i="19"/>
  <c r="K16" i="19"/>
  <c r="J16" i="19"/>
  <c r="I16" i="19"/>
  <c r="H16" i="19"/>
  <c r="G16" i="19"/>
  <c r="F16" i="19"/>
  <c r="E16" i="19"/>
  <c r="D16" i="19"/>
  <c r="C16" i="19"/>
  <c r="L15" i="19"/>
  <c r="N15" i="19" s="1"/>
  <c r="K14" i="19"/>
  <c r="J14" i="19"/>
  <c r="I14" i="19"/>
  <c r="H14" i="19"/>
  <c r="G14" i="19"/>
  <c r="F14" i="19"/>
  <c r="E14" i="19"/>
  <c r="D14" i="19"/>
  <c r="C14" i="19"/>
  <c r="L13" i="19"/>
  <c r="N13" i="19" s="1"/>
  <c r="L12" i="19"/>
  <c r="O12" i="19" s="1"/>
  <c r="L11" i="19"/>
  <c r="K10" i="19"/>
  <c r="J10" i="19"/>
  <c r="I10" i="19"/>
  <c r="H10" i="19"/>
  <c r="G10" i="19"/>
  <c r="F10" i="19"/>
  <c r="E10" i="19"/>
  <c r="D10" i="19"/>
  <c r="C10" i="19"/>
  <c r="L9" i="19"/>
  <c r="N9" i="19" s="1"/>
  <c r="K8" i="19"/>
  <c r="J8" i="19"/>
  <c r="I8" i="19"/>
  <c r="H8" i="19"/>
  <c r="G8" i="19"/>
  <c r="F8" i="19"/>
  <c r="E8" i="19"/>
  <c r="D8" i="19"/>
  <c r="C8" i="19"/>
  <c r="L7" i="19"/>
  <c r="N7" i="19" s="1"/>
  <c r="L5" i="19"/>
  <c r="S8" i="11"/>
  <c r="K30" i="18"/>
  <c r="J30" i="18"/>
  <c r="I30" i="18"/>
  <c r="H30" i="18"/>
  <c r="G30" i="18"/>
  <c r="F30" i="18"/>
  <c r="E30" i="18"/>
  <c r="D30" i="18"/>
  <c r="C30" i="18"/>
  <c r="L29" i="18"/>
  <c r="N29" i="18" s="1"/>
  <c r="O28" i="18"/>
  <c r="L27" i="18"/>
  <c r="L26" i="18"/>
  <c r="O26" i="18" s="1"/>
  <c r="L25" i="18"/>
  <c r="K24" i="18"/>
  <c r="J24" i="18"/>
  <c r="I24" i="18"/>
  <c r="H24" i="18"/>
  <c r="G24" i="18"/>
  <c r="F24" i="18"/>
  <c r="E24" i="18"/>
  <c r="D24" i="18"/>
  <c r="C24" i="18"/>
  <c r="N23" i="18"/>
  <c r="L23" i="18"/>
  <c r="K22" i="18"/>
  <c r="J22" i="18"/>
  <c r="I22" i="18"/>
  <c r="H22" i="18"/>
  <c r="G22" i="18"/>
  <c r="F22" i="18"/>
  <c r="E22" i="18"/>
  <c r="D22" i="18"/>
  <c r="C22" i="18"/>
  <c r="L21" i="18"/>
  <c r="N21" i="18" s="1"/>
  <c r="K20" i="18"/>
  <c r="J20" i="18"/>
  <c r="I20" i="18"/>
  <c r="H20" i="18"/>
  <c r="G20" i="18"/>
  <c r="F20" i="18"/>
  <c r="E20" i="18"/>
  <c r="D20" i="18"/>
  <c r="C20" i="18"/>
  <c r="L19" i="18"/>
  <c r="N19" i="18" s="1"/>
  <c r="K18" i="18"/>
  <c r="J18" i="18"/>
  <c r="I18" i="18"/>
  <c r="H18" i="18"/>
  <c r="G18" i="18"/>
  <c r="F18" i="18"/>
  <c r="E18" i="18"/>
  <c r="D18" i="18"/>
  <c r="C18" i="18"/>
  <c r="L17" i="18"/>
  <c r="N17" i="18" s="1"/>
  <c r="K16" i="18"/>
  <c r="J16" i="18"/>
  <c r="I16" i="18"/>
  <c r="H16" i="18"/>
  <c r="G16" i="18"/>
  <c r="F16" i="18"/>
  <c r="E16" i="18"/>
  <c r="D16" i="18"/>
  <c r="C16" i="18"/>
  <c r="L15" i="18"/>
  <c r="N15" i="18" s="1"/>
  <c r="K14" i="18"/>
  <c r="J14" i="18"/>
  <c r="I14" i="18"/>
  <c r="H14" i="18"/>
  <c r="G14" i="18"/>
  <c r="F14" i="18"/>
  <c r="E14" i="18"/>
  <c r="D14" i="18"/>
  <c r="C14" i="18"/>
  <c r="L13" i="18"/>
  <c r="N13" i="18" s="1"/>
  <c r="L12" i="18"/>
  <c r="O12" i="18" s="1"/>
  <c r="L11" i="18"/>
  <c r="K10" i="18"/>
  <c r="J10" i="18"/>
  <c r="I10" i="18"/>
  <c r="H10" i="18"/>
  <c r="G10" i="18"/>
  <c r="F10" i="18"/>
  <c r="E10" i="18"/>
  <c r="D10" i="18"/>
  <c r="C10" i="18"/>
  <c r="L9" i="18"/>
  <c r="N9" i="18" s="1"/>
  <c r="K8" i="18"/>
  <c r="J8" i="18"/>
  <c r="I8" i="18"/>
  <c r="H8" i="18"/>
  <c r="G8" i="18"/>
  <c r="F8" i="18"/>
  <c r="E8" i="18"/>
  <c r="D8" i="18"/>
  <c r="C8" i="18"/>
  <c r="L7" i="18"/>
  <c r="N7" i="18" s="1"/>
  <c r="L5" i="18"/>
  <c r="S10" i="11" l="1"/>
  <c r="S7" i="11"/>
  <c r="S11" i="11"/>
  <c r="S12" i="11"/>
  <c r="S13" i="11"/>
  <c r="S9" i="11"/>
  <c r="S5" i="11"/>
  <c r="L20" i="19"/>
  <c r="O20" i="19" s="1"/>
  <c r="L16" i="19"/>
  <c r="O16" i="19" s="1"/>
  <c r="L14" i="19"/>
  <c r="O14" i="19" s="1"/>
  <c r="L8" i="19"/>
  <c r="O8" i="19" s="1"/>
  <c r="L10" i="19"/>
  <c r="O10" i="19" s="1"/>
  <c r="L18" i="19"/>
  <c r="O18" i="19" s="1"/>
  <c r="L20" i="18"/>
  <c r="O20" i="18" s="1"/>
  <c r="L24" i="18"/>
  <c r="O24" i="18" s="1"/>
  <c r="L14" i="18"/>
  <c r="O14" i="18" s="1"/>
  <c r="L10" i="18"/>
  <c r="O10" i="18" s="1"/>
  <c r="L18" i="18"/>
  <c r="O18" i="18" s="1"/>
  <c r="L22" i="18"/>
  <c r="O22" i="18" s="1"/>
  <c r="L8" i="18"/>
  <c r="O8" i="18" s="1"/>
  <c r="L16" i="18"/>
  <c r="O16" i="18" s="1"/>
  <c r="L30" i="18"/>
  <c r="O30" i="18" s="1"/>
  <c r="K10" i="17"/>
  <c r="J10" i="17"/>
  <c r="I10" i="17"/>
  <c r="H10" i="17"/>
  <c r="G10" i="17"/>
  <c r="F10" i="17"/>
  <c r="E10" i="17"/>
  <c r="D10" i="17"/>
  <c r="C10" i="17"/>
  <c r="L9" i="17"/>
  <c r="N9" i="17" s="1"/>
  <c r="K8" i="17"/>
  <c r="J8" i="17"/>
  <c r="I8" i="17"/>
  <c r="H8" i="17"/>
  <c r="G8" i="17"/>
  <c r="F8" i="17"/>
  <c r="E8" i="17"/>
  <c r="D8" i="17"/>
  <c r="C8" i="17"/>
  <c r="L7" i="17"/>
  <c r="N7" i="17" s="1"/>
  <c r="L5" i="17"/>
  <c r="J22" i="11"/>
  <c r="L5" i="16"/>
  <c r="L5" i="15"/>
  <c r="F22" i="11"/>
  <c r="L10" i="17" l="1"/>
  <c r="O10" i="17" s="1"/>
  <c r="L8" i="17"/>
  <c r="O8" i="17" s="1"/>
  <c r="K20" i="14"/>
  <c r="J20" i="14"/>
  <c r="I20" i="14"/>
  <c r="H20" i="14"/>
  <c r="G20" i="14"/>
  <c r="F20" i="14"/>
  <c r="E20" i="14"/>
  <c r="D20" i="14"/>
  <c r="C20" i="14"/>
  <c r="K18" i="14"/>
  <c r="J18" i="14"/>
  <c r="I18" i="14"/>
  <c r="H18" i="14"/>
  <c r="G18" i="14"/>
  <c r="F18" i="14"/>
  <c r="E18" i="14"/>
  <c r="D18" i="14"/>
  <c r="C18" i="14"/>
  <c r="K16" i="14"/>
  <c r="J16" i="14"/>
  <c r="I16" i="14"/>
  <c r="H16" i="14"/>
  <c r="G16" i="14"/>
  <c r="F16" i="14"/>
  <c r="E16" i="14"/>
  <c r="D16" i="14"/>
  <c r="C16" i="14"/>
  <c r="K14" i="14"/>
  <c r="J14" i="14"/>
  <c r="I14" i="14"/>
  <c r="H14" i="14"/>
  <c r="G14" i="14"/>
  <c r="F14" i="14"/>
  <c r="E14" i="14"/>
  <c r="D14" i="14"/>
  <c r="C14" i="14"/>
  <c r="K12" i="14"/>
  <c r="J12" i="14"/>
  <c r="I12" i="14"/>
  <c r="H12" i="14"/>
  <c r="G12" i="14"/>
  <c r="F12" i="14"/>
  <c r="E12" i="14"/>
  <c r="D12" i="14"/>
  <c r="C12" i="14"/>
  <c r="K10" i="14"/>
  <c r="J10" i="14"/>
  <c r="I10" i="14"/>
  <c r="H10" i="14"/>
  <c r="G10" i="14"/>
  <c r="F10" i="14"/>
  <c r="E10" i="14"/>
  <c r="D10" i="14"/>
  <c r="C10" i="14"/>
  <c r="K8" i="14"/>
  <c r="J8" i="14"/>
  <c r="I8" i="14"/>
  <c r="H8" i="14"/>
  <c r="G8" i="14"/>
  <c r="F8" i="14"/>
  <c r="E8" i="14"/>
  <c r="D8" i="14"/>
  <c r="C8" i="14"/>
  <c r="N17" i="14" l="1"/>
  <c r="L19" i="14" l="1"/>
  <c r="N19" i="14" s="1"/>
  <c r="L17" i="14"/>
  <c r="L15" i="14"/>
  <c r="N15" i="14" s="1"/>
  <c r="L13" i="14"/>
  <c r="N13" i="14" s="1"/>
  <c r="L11" i="14"/>
  <c r="N11" i="14" s="1"/>
  <c r="L9" i="14"/>
  <c r="N9" i="14" s="1"/>
  <c r="L7" i="14"/>
  <c r="N7" i="14" s="1"/>
  <c r="L5" i="14"/>
  <c r="L12" i="14" l="1"/>
  <c r="O12" i="14" s="1"/>
  <c r="L20" i="14"/>
  <c r="O20" i="14" s="1"/>
  <c r="L18" i="14"/>
  <c r="O18" i="14" s="1"/>
  <c r="L16" i="14"/>
  <c r="O16" i="14" s="1"/>
  <c r="L14" i="14"/>
  <c r="O14" i="14" s="1"/>
  <c r="L10" i="14"/>
  <c r="O10" i="14" s="1"/>
  <c r="L8" i="14"/>
  <c r="O8" i="14" s="1"/>
</calcChain>
</file>

<file path=xl/sharedStrings.xml><?xml version="1.0" encoding="utf-8"?>
<sst xmlns="http://schemas.openxmlformats.org/spreadsheetml/2006/main" count="184" uniqueCount="90">
  <si>
    <t>John</t>
  </si>
  <si>
    <t>Hutter</t>
  </si>
  <si>
    <t>Ryan</t>
  </si>
  <si>
    <t>Kevin</t>
  </si>
  <si>
    <t>Score</t>
  </si>
  <si>
    <t>Points</t>
  </si>
  <si>
    <t>Closest #4</t>
  </si>
  <si>
    <t>Closest #7</t>
  </si>
  <si>
    <t>RED</t>
  </si>
  <si>
    <t>GREEN</t>
  </si>
  <si>
    <t>TBD</t>
  </si>
  <si>
    <t>PLAYERS</t>
  </si>
  <si>
    <t>Total Strokes</t>
  </si>
  <si>
    <t>Total Points</t>
  </si>
  <si>
    <t>Stableford Scoring System</t>
  </si>
  <si>
    <t>www.GolfLeagueTracker.com</t>
  </si>
  <si>
    <t>PLAYER</t>
  </si>
  <si>
    <t>Hole</t>
  </si>
  <si>
    <t>OUT</t>
  </si>
  <si>
    <t>Hdcp</t>
  </si>
  <si>
    <t>NET</t>
  </si>
  <si>
    <t>Round Points</t>
  </si>
  <si>
    <t>PAR</t>
  </si>
  <si>
    <t>Miller, Ryan</t>
  </si>
  <si>
    <t>Hutter, Mark</t>
  </si>
  <si>
    <t>Walters, Kevin</t>
  </si>
  <si>
    <t>Young, Mark</t>
  </si>
  <si>
    <t>Walters, Russ</t>
  </si>
  <si>
    <t>Bess, John</t>
  </si>
  <si>
    <t>Instructions:  Set your point values here, relative to par for the net score</t>
  </si>
  <si>
    <t>Net Score relative to Par</t>
  </si>
  <si>
    <t>Note:  Check Wikipedia for standard and modified stableford scoring values:</t>
  </si>
  <si>
    <t>https://en.wikipedia.org/wiki/Stableford</t>
  </si>
  <si>
    <t>Weekly Point Average</t>
  </si>
  <si>
    <t>Bess, Ami</t>
  </si>
  <si>
    <t>Arndt, Karen</t>
  </si>
  <si>
    <t>Hole Score</t>
  </si>
  <si>
    <t>Handicap</t>
  </si>
  <si>
    <t>Net Points</t>
  </si>
  <si>
    <t>= in skins</t>
  </si>
  <si>
    <t>prize per hole</t>
  </si>
  <si>
    <t>Rounds Played</t>
  </si>
  <si>
    <t>BLUE</t>
  </si>
  <si>
    <t>Ige, Shayne</t>
  </si>
  <si>
    <t>CTTP Points</t>
  </si>
  <si>
    <t>FIRST HALF (11 Rounds)</t>
  </si>
  <si>
    <t>SECOND HALF (11 Rounds)</t>
  </si>
  <si>
    <t>Shirola, Matthew</t>
  </si>
  <si>
    <t>9-HOLE 
HANDICAP (from 2024)</t>
  </si>
  <si>
    <t>WEEK 1</t>
  </si>
  <si>
    <t>`</t>
  </si>
  <si>
    <t>Shayne</t>
  </si>
  <si>
    <t>Ige</t>
  </si>
  <si>
    <t>Mark</t>
  </si>
  <si>
    <t>Young</t>
  </si>
  <si>
    <t>Bess</t>
  </si>
  <si>
    <t>Jon</t>
  </si>
  <si>
    <t>Dickey</t>
  </si>
  <si>
    <t>Mike</t>
  </si>
  <si>
    <t>White</t>
  </si>
  <si>
    <t>Tony</t>
  </si>
  <si>
    <t>Adkison</t>
  </si>
  <si>
    <t>Randy</t>
  </si>
  <si>
    <t>Wise</t>
  </si>
  <si>
    <t>Russ</t>
  </si>
  <si>
    <t>Walters</t>
  </si>
  <si>
    <t>Jeff</t>
  </si>
  <si>
    <t>Vest</t>
  </si>
  <si>
    <t>Ami</t>
  </si>
  <si>
    <t>Miller</t>
  </si>
  <si>
    <t>Karen</t>
  </si>
  <si>
    <t>Arndt</t>
  </si>
  <si>
    <t>Matthew</t>
  </si>
  <si>
    <t>Shirola</t>
  </si>
  <si>
    <t>Luke</t>
  </si>
  <si>
    <t>Morgan</t>
  </si>
  <si>
    <t>Guinn</t>
  </si>
  <si>
    <t>Morgan, Luke</t>
  </si>
  <si>
    <t>Guinn, Mike</t>
  </si>
  <si>
    <t>Birdie Points</t>
  </si>
  <si>
    <t>WEEK 2</t>
  </si>
  <si>
    <t>RAIN OUT</t>
  </si>
  <si>
    <t>WEEK 3</t>
  </si>
  <si>
    <t>Wise, Randy</t>
  </si>
  <si>
    <t>WEEK 4</t>
  </si>
  <si>
    <t>Closest Both</t>
  </si>
  <si>
    <t>Kandrak, Drew</t>
  </si>
  <si>
    <t>WEEK 5</t>
  </si>
  <si>
    <t>Drew</t>
  </si>
  <si>
    <t>Kandrak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</si>
</sst>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24" x14ac:knownFonts="1"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1"/>
      <color theme="1"/>
      <name val="Arial"/>
      <family val="2"/>
    </font>
    <font>
      <sz val="20"/>
      <color theme="1"/>
      <name val="Calibri"/>
      <family val="2"/>
    </font>
    <font>
      <sz val="11"/>
      <color theme="1"/>
      <name val="Calibri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B050"/>
      <name val="Aptos Narrow"/>
      <family val="2"/>
      <scheme val="minor"/>
    </font>
    <font>
      <sz val="11"/>
      <name val="Calibri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sz val="8"/>
      <name val="Aptos Narrow"/>
      <family val="2"/>
      <scheme val="minor"/>
    </font>
    <font>
      <b/>
      <sz val="8"/>
      <color theme="1"/>
      <name val="Arial"/>
      <family val="2"/>
    </font>
    <font>
      <b/>
      <sz val="11"/>
      <color rgb="FF00B0F0"/>
      <name val="Aptos Narrow"/>
      <family val="2"/>
      <scheme val="minor"/>
    </font>
    <font>
      <b/>
      <sz val="9"/>
      <color theme="1"/>
      <name val="Arial"/>
      <family val="2"/>
    </font>
    <font>
      <b/>
      <sz val="11"/>
      <color rgb="FF00B0F0"/>
      <name val="Aptos Narrow"/>
      <scheme val="minor"/>
    </font>
    <font>
      <b/>
      <sz val="11"/>
      <color rgb="FFFF0000"/>
      <name val="Aptos Narrow"/>
      <scheme val="minor"/>
    </font>
    <font>
      <sz val="22"/>
      <color theme="1"/>
      <name val="Aptos Narrow"/>
      <family val="2"/>
      <scheme val="minor"/>
    </font>
    <font>
      <b/>
      <sz val="11"/>
      <color rgb="FF00B050"/>
      <name val="Aptos Narrow"/>
      <scheme val="minor"/>
    </font>
    <font>
      <sz val="11"/>
      <name val="Aptos Narrow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8EAADB"/>
        <bgColor rgb="FF8EAADB"/>
      </patternFill>
    </fill>
    <fill>
      <patternFill patternType="solid">
        <fgColor rgb="FFB4C6E7"/>
        <bgColor rgb="FFB4C6E7"/>
      </patternFill>
    </fill>
    <fill>
      <patternFill patternType="solid">
        <fgColor rgb="FFD9E2F3"/>
        <bgColor rgb="FFD9E2F3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thin">
        <color rgb="FFAEABAB"/>
      </right>
      <top style="medium">
        <color indexed="64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medium">
        <color indexed="64"/>
      </top>
      <bottom style="thin">
        <color rgb="FFAEABAB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thin">
        <color rgb="FFAEABAB"/>
      </right>
      <top style="thin">
        <color rgb="FFAEABAB"/>
      </top>
      <bottom style="medium">
        <color indexed="64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medium">
        <color indexed="64"/>
      </bottom>
      <diagonal/>
    </border>
    <border>
      <left style="medium">
        <color indexed="64"/>
      </left>
      <right style="thin">
        <color rgb="FFAEABAB"/>
      </right>
      <top style="thin">
        <color rgb="FFAEABAB"/>
      </top>
      <bottom style="thin">
        <color rgb="FFAEABAB"/>
      </bottom>
      <diagonal/>
    </border>
    <border>
      <left style="thin">
        <color rgb="FFAEABAB"/>
      </left>
      <right style="medium">
        <color indexed="64"/>
      </right>
      <top style="thin">
        <color rgb="FFAEABAB"/>
      </top>
      <bottom style="thin">
        <color rgb="FFAEABAB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71">
    <xf numFmtId="0" fontId="0" fillId="0" borderId="0" xfId="0"/>
    <xf numFmtId="0" fontId="1" fillId="0" borderId="0" xfId="0" applyFont="1"/>
    <xf numFmtId="0" fontId="4" fillId="0" borderId="0" xfId="1" applyFont="1"/>
    <xf numFmtId="0" fontId="2" fillId="0" borderId="0" xfId="1"/>
    <xf numFmtId="0" fontId="6" fillId="0" borderId="0" xfId="1" applyFont="1"/>
    <xf numFmtId="0" fontId="4" fillId="0" borderId="0" xfId="1" applyFont="1" applyAlignment="1">
      <alignment horizontal="right"/>
    </xf>
    <xf numFmtId="0" fontId="7" fillId="0" borderId="0" xfId="1" applyFont="1" applyAlignment="1">
      <alignment horizontal="right"/>
    </xf>
    <xf numFmtId="0" fontId="6" fillId="4" borderId="19" xfId="1" applyFont="1" applyFill="1" applyBorder="1" applyAlignment="1">
      <alignment horizontal="center" vertical="center"/>
    </xf>
    <xf numFmtId="0" fontId="7" fillId="4" borderId="19" xfId="1" applyFont="1" applyFill="1" applyBorder="1" applyAlignment="1">
      <alignment horizontal="center" vertical="center"/>
    </xf>
    <xf numFmtId="0" fontId="6" fillId="0" borderId="0" xfId="1" applyFont="1" applyAlignment="1">
      <alignment horizontal="center"/>
    </xf>
    <xf numFmtId="0" fontId="4" fillId="0" borderId="0" xfId="1" applyFont="1" applyAlignment="1">
      <alignment horizontal="center"/>
    </xf>
    <xf numFmtId="0" fontId="5" fillId="0" borderId="0" xfId="1" applyFont="1"/>
    <xf numFmtId="0" fontId="6" fillId="0" borderId="22" xfId="1" applyFont="1" applyBorder="1" applyAlignment="1">
      <alignment vertical="center"/>
    </xf>
    <xf numFmtId="0" fontId="4" fillId="0" borderId="23" xfId="1" applyFont="1" applyBorder="1" applyAlignment="1">
      <alignment horizontal="center" vertical="center"/>
    </xf>
    <xf numFmtId="0" fontId="7" fillId="0" borderId="23" xfId="1" applyFont="1" applyBorder="1" applyAlignment="1">
      <alignment horizontal="center" vertical="center"/>
    </xf>
    <xf numFmtId="0" fontId="7" fillId="0" borderId="24" xfId="1" applyFont="1" applyBorder="1" applyAlignment="1">
      <alignment horizontal="center" vertical="center"/>
    </xf>
    <xf numFmtId="0" fontId="6" fillId="0" borderId="25" xfId="1" applyFont="1" applyBorder="1" applyAlignment="1">
      <alignment vertical="center"/>
    </xf>
    <xf numFmtId="0" fontId="4" fillId="0" borderId="26" xfId="1" applyFont="1" applyBorder="1" applyAlignment="1">
      <alignment horizontal="center" vertical="center"/>
    </xf>
    <xf numFmtId="0" fontId="7" fillId="0" borderId="26" xfId="1" applyFont="1" applyBorder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3" borderId="22" xfId="1" applyFont="1" applyFill="1" applyBorder="1" applyAlignment="1">
      <alignment vertical="center"/>
    </xf>
    <xf numFmtId="0" fontId="7" fillId="3" borderId="23" xfId="1" applyFont="1" applyFill="1" applyBorder="1" applyAlignment="1">
      <alignment horizontal="center" vertical="center"/>
    </xf>
    <xf numFmtId="0" fontId="7" fillId="3" borderId="24" xfId="1" applyFont="1" applyFill="1" applyBorder="1" applyAlignment="1">
      <alignment horizontal="center" vertical="center"/>
    </xf>
    <xf numFmtId="0" fontId="6" fillId="4" borderId="28" xfId="1" applyFont="1" applyFill="1" applyBorder="1" applyAlignment="1">
      <alignment vertical="center"/>
    </xf>
    <xf numFmtId="0" fontId="7" fillId="4" borderId="29" xfId="1" applyFont="1" applyFill="1" applyBorder="1" applyAlignment="1">
      <alignment horizontal="center" vertical="center"/>
    </xf>
    <xf numFmtId="0" fontId="6" fillId="5" borderId="25" xfId="1" applyFont="1" applyFill="1" applyBorder="1" applyAlignment="1">
      <alignment vertical="center"/>
    </xf>
    <xf numFmtId="0" fontId="6" fillId="5" borderId="26" xfId="1" applyFont="1" applyFill="1" applyBorder="1" applyAlignment="1">
      <alignment horizontal="center" vertical="center"/>
    </xf>
    <xf numFmtId="0" fontId="7" fillId="5" borderId="26" xfId="1" applyFont="1" applyFill="1" applyBorder="1" applyAlignment="1">
      <alignment horizontal="center" vertical="center"/>
    </xf>
    <xf numFmtId="0" fontId="7" fillId="5" borderId="27" xfId="1" applyFont="1" applyFill="1" applyBorder="1" applyAlignment="1">
      <alignment horizontal="center" vertical="center"/>
    </xf>
    <xf numFmtId="0" fontId="4" fillId="0" borderId="0" xfId="1" quotePrefix="1" applyFont="1" applyAlignment="1">
      <alignment vertical="center"/>
    </xf>
    <xf numFmtId="0" fontId="2" fillId="0" borderId="0" xfId="1" applyAlignment="1">
      <alignment horizontal="center"/>
    </xf>
    <xf numFmtId="4" fontId="4" fillId="0" borderId="0" xfId="1" applyNumberFormat="1" applyFont="1"/>
    <xf numFmtId="4" fontId="6" fillId="0" borderId="0" xfId="1" applyNumberFormat="1" applyFont="1"/>
    <xf numFmtId="4" fontId="2" fillId="0" borderId="0" xfId="1" applyNumberFormat="1"/>
    <xf numFmtId="164" fontId="4" fillId="0" borderId="0" xfId="1" applyNumberFormat="1" applyFont="1"/>
    <xf numFmtId="0" fontId="6" fillId="6" borderId="0" xfId="1" applyFont="1" applyFill="1" applyAlignment="1">
      <alignment horizontal="center" vertical="center"/>
    </xf>
    <xf numFmtId="164" fontId="2" fillId="0" borderId="0" xfId="1" applyNumberFormat="1"/>
    <xf numFmtId="0" fontId="11" fillId="0" borderId="26" xfId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/>
    </xf>
    <xf numFmtId="0" fontId="0" fillId="0" borderId="2" xfId="0" applyBorder="1"/>
    <xf numFmtId="0" fontId="0" fillId="0" borderId="3" xfId="0" applyBorder="1"/>
    <xf numFmtId="1" fontId="0" fillId="2" borderId="9" xfId="0" applyNumberFormat="1" applyFill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1" fontId="0" fillId="2" borderId="11" xfId="0" applyNumberFormat="1" applyFill="1" applyBorder="1" applyAlignment="1">
      <alignment horizontal="center" vertical="center"/>
    </xf>
    <xf numFmtId="1" fontId="0" fillId="0" borderId="4" xfId="0" applyNumberFormat="1" applyBorder="1" applyAlignment="1">
      <alignment horizontal="center"/>
    </xf>
    <xf numFmtId="1" fontId="9" fillId="0" borderId="4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/>
    </xf>
    <xf numFmtId="2" fontId="8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1" fontId="0" fillId="0" borderId="6" xfId="0" applyNumberFormat="1" applyBorder="1" applyAlignment="1">
      <alignment horizontal="center"/>
    </xf>
    <xf numFmtId="0" fontId="10" fillId="0" borderId="0" xfId="0" applyFont="1"/>
    <xf numFmtId="0" fontId="9" fillId="0" borderId="0" xfId="0" applyFont="1"/>
    <xf numFmtId="0" fontId="17" fillId="0" borderId="0" xfId="0" applyFont="1"/>
    <xf numFmtId="1" fontId="0" fillId="0" borderId="9" xfId="0" applyNumberFormat="1" applyBorder="1" applyAlignment="1">
      <alignment horizontal="center"/>
    </xf>
    <xf numFmtId="0" fontId="0" fillId="0" borderId="0" xfId="0" applyAlignment="1">
      <alignment textRotation="90"/>
    </xf>
    <xf numFmtId="1" fontId="0" fillId="0" borderId="11" xfId="0" applyNumberFormat="1" applyBorder="1" applyAlignment="1">
      <alignment horizontal="center"/>
    </xf>
    <xf numFmtId="1" fontId="0" fillId="0" borderId="12" xfId="0" applyNumberForma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2" fontId="8" fillId="0" borderId="9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2" xfId="0" applyNumberFormat="1" applyFont="1" applyBorder="1" applyAlignment="1">
      <alignment horizontal="center"/>
    </xf>
    <xf numFmtId="0" fontId="1" fillId="0" borderId="0" xfId="0" quotePrefix="1" applyFont="1" applyAlignment="1">
      <alignment horizontal="left" vertical="center"/>
    </xf>
    <xf numFmtId="0" fontId="10" fillId="0" borderId="4" xfId="0" applyFont="1" applyBorder="1" applyAlignment="1">
      <alignment horizontal="center" vertical="center"/>
    </xf>
    <xf numFmtId="1" fontId="0" fillId="0" borderId="2" xfId="0" applyNumberFormat="1" applyBorder="1" applyAlignment="1">
      <alignment horizontal="center"/>
    </xf>
    <xf numFmtId="0" fontId="0" fillId="0" borderId="6" xfId="0" applyBorder="1"/>
    <xf numFmtId="0" fontId="0" fillId="0" borderId="7" xfId="0" applyBorder="1"/>
    <xf numFmtId="1" fontId="0" fillId="2" borderId="12" xfId="0" applyNumberForma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0" borderId="38" xfId="0" applyBorder="1" applyAlignment="1">
      <alignment horizontal="center"/>
    </xf>
    <xf numFmtId="0" fontId="13" fillId="0" borderId="38" xfId="0" applyFont="1" applyBorder="1" applyAlignment="1">
      <alignment horizontal="center"/>
    </xf>
    <xf numFmtId="1" fontId="19" fillId="0" borderId="4" xfId="0" applyNumberFormat="1" applyFont="1" applyBorder="1" applyAlignment="1">
      <alignment horizontal="center"/>
    </xf>
    <xf numFmtId="1" fontId="0" fillId="0" borderId="31" xfId="0" applyNumberForma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0" fontId="1" fillId="0" borderId="41" xfId="0" applyFont="1" applyBorder="1" applyAlignment="1">
      <alignment horizontal="center" vertical="center"/>
    </xf>
    <xf numFmtId="1" fontId="20" fillId="0" borderId="4" xfId="0" applyNumberFormat="1" applyFont="1" applyBorder="1" applyAlignment="1">
      <alignment horizontal="center"/>
    </xf>
    <xf numFmtId="1" fontId="0" fillId="0" borderId="43" xfId="0" applyNumberFormat="1" applyBorder="1" applyAlignment="1">
      <alignment horizontal="center"/>
    </xf>
    <xf numFmtId="1" fontId="14" fillId="0" borderId="13" xfId="0" applyNumberFormat="1" applyFont="1" applyBorder="1" applyAlignment="1">
      <alignment horizontal="center"/>
    </xf>
    <xf numFmtId="1" fontId="0" fillId="0" borderId="30" xfId="0" applyNumberFormat="1" applyBorder="1" applyAlignment="1">
      <alignment horizontal="center"/>
    </xf>
    <xf numFmtId="2" fontId="8" fillId="0" borderId="31" xfId="0" applyNumberFormat="1" applyFont="1" applyBorder="1" applyAlignment="1">
      <alignment horizontal="center"/>
    </xf>
    <xf numFmtId="2" fontId="8" fillId="0" borderId="41" xfId="0" applyNumberFormat="1" applyFont="1" applyBorder="1" applyAlignment="1">
      <alignment horizontal="center"/>
    </xf>
    <xf numFmtId="2" fontId="8" fillId="0" borderId="43" xfId="0" applyNumberFormat="1" applyFont="1" applyBorder="1" applyAlignment="1">
      <alignment horizont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2" fontId="0" fillId="0" borderId="34" xfId="0" applyNumberForma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1" fontId="0" fillId="0" borderId="39" xfId="0" applyNumberFormat="1" applyBorder="1" applyAlignment="1">
      <alignment horizont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" fillId="0" borderId="0" xfId="1" applyAlignment="1">
      <alignment wrapText="1"/>
    </xf>
    <xf numFmtId="0" fontId="4" fillId="0" borderId="0" xfId="1" applyFont="1" applyAlignment="1">
      <alignment wrapText="1"/>
    </xf>
    <xf numFmtId="0" fontId="6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7" fillId="0" borderId="0" xfId="1" applyFont="1" applyAlignment="1">
      <alignment horizontal="right" wrapText="1"/>
    </xf>
    <xf numFmtId="0" fontId="7" fillId="3" borderId="22" xfId="1" applyFont="1" applyFill="1" applyBorder="1" applyAlignment="1">
      <alignment vertical="center" wrapText="1"/>
    </xf>
    <xf numFmtId="0" fontId="7" fillId="3" borderId="23" xfId="1" applyFont="1" applyFill="1" applyBorder="1" applyAlignment="1">
      <alignment horizontal="center" vertical="center" wrapText="1"/>
    </xf>
    <xf numFmtId="0" fontId="7" fillId="3" borderId="24" xfId="1" applyFont="1" applyFill="1" applyBorder="1" applyAlignment="1">
      <alignment horizontal="center" vertical="center" wrapText="1"/>
    </xf>
    <xf numFmtId="0" fontId="6" fillId="4" borderId="28" xfId="1" applyFont="1" applyFill="1" applyBorder="1" applyAlignment="1">
      <alignment vertical="center" wrapText="1"/>
    </xf>
    <xf numFmtId="0" fontId="6" fillId="4" borderId="19" xfId="1" applyFont="1" applyFill="1" applyBorder="1" applyAlignment="1">
      <alignment horizontal="center" vertical="center" wrapText="1"/>
    </xf>
    <xf numFmtId="0" fontId="7" fillId="4" borderId="19" xfId="1" applyFont="1" applyFill="1" applyBorder="1" applyAlignment="1">
      <alignment horizontal="center" vertical="center" wrapText="1"/>
    </xf>
    <xf numFmtId="0" fontId="7" fillId="4" borderId="29" xfId="1" applyFont="1" applyFill="1" applyBorder="1" applyAlignment="1">
      <alignment horizontal="center" vertical="center" wrapText="1"/>
    </xf>
    <xf numFmtId="0" fontId="6" fillId="5" borderId="25" xfId="1" applyFont="1" applyFill="1" applyBorder="1" applyAlignment="1">
      <alignment vertical="center" wrapText="1"/>
    </xf>
    <xf numFmtId="0" fontId="6" fillId="5" borderId="26" xfId="1" applyFont="1" applyFill="1" applyBorder="1" applyAlignment="1">
      <alignment horizontal="center" vertical="center" wrapText="1"/>
    </xf>
    <xf numFmtId="0" fontId="7" fillId="5" borderId="26" xfId="1" applyFont="1" applyFill="1" applyBorder="1" applyAlignment="1">
      <alignment horizontal="center" vertical="center" wrapText="1"/>
    </xf>
    <xf numFmtId="0" fontId="7" fillId="5" borderId="27" xfId="1" applyFont="1" applyFill="1" applyBorder="1" applyAlignment="1">
      <alignment horizontal="center" vertical="center" wrapText="1"/>
    </xf>
    <xf numFmtId="0" fontId="6" fillId="0" borderId="22" xfId="1" applyFont="1" applyBorder="1" applyAlignment="1">
      <alignment vertical="center" wrapText="1"/>
    </xf>
    <xf numFmtId="0" fontId="4" fillId="0" borderId="23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7" fillId="0" borderId="24" xfId="1" applyFont="1" applyBorder="1" applyAlignment="1">
      <alignment horizontal="center" vertical="center" wrapText="1"/>
    </xf>
    <xf numFmtId="0" fontId="6" fillId="0" borderId="25" xfId="1" applyFont="1" applyBorder="1" applyAlignment="1">
      <alignment vertical="center" wrapText="1"/>
    </xf>
    <xf numFmtId="0" fontId="4" fillId="0" borderId="26" xfId="1" applyFont="1" applyBorder="1" applyAlignment="1">
      <alignment horizontal="center" vertical="center" wrapText="1"/>
    </xf>
    <xf numFmtId="0" fontId="7" fillId="0" borderId="26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1" fontId="23" fillId="0" borderId="4" xfId="0" applyNumberFormat="1" applyFont="1" applyBorder="1" applyAlignment="1">
      <alignment horizontal="center"/>
    </xf>
    <xf numFmtId="1" fontId="0" fillId="0" borderId="46" xfId="0" applyNumberFormat="1" applyBorder="1" applyAlignment="1">
      <alignment horizontal="center"/>
    </xf>
    <xf numFmtId="1" fontId="0" fillId="0" borderId="47" xfId="0" applyNumberFormat="1" applyBorder="1" applyAlignment="1">
      <alignment horizontal="center"/>
    </xf>
    <xf numFmtId="1" fontId="0" fillId="0" borderId="48" xfId="0" applyNumberFormat="1" applyBorder="1" applyAlignment="1">
      <alignment horizontal="center"/>
    </xf>
    <xf numFmtId="0" fontId="0" fillId="0" borderId="49" xfId="0" applyBorder="1" applyAlignment="1">
      <alignment horizontal="center"/>
    </xf>
    <xf numFmtId="0" fontId="0" fillId="0" borderId="50" xfId="0" applyBorder="1" applyAlignment="1">
      <alignment horizontal="center"/>
    </xf>
    <xf numFmtId="1" fontId="0" fillId="0" borderId="50" xfId="0" applyNumberFormat="1" applyBorder="1" applyAlignment="1">
      <alignment horizontal="center"/>
    </xf>
    <xf numFmtId="0" fontId="0" fillId="0" borderId="51" xfId="0" applyBorder="1" applyAlignment="1">
      <alignment horizontal="center"/>
    </xf>
    <xf numFmtId="0" fontId="1" fillId="0" borderId="42" xfId="0" applyFont="1" applyBorder="1" applyAlignment="1">
      <alignment horizontal="center" vertical="center"/>
    </xf>
    <xf numFmtId="0" fontId="3" fillId="0" borderId="0" xfId="1" applyFont="1" applyAlignment="1">
      <alignment horizontal="center"/>
    </xf>
    <xf numFmtId="0" fontId="2" fillId="0" borderId="0" xfId="1"/>
    <xf numFmtId="0" fontId="5" fillId="0" borderId="0" xfId="1" applyFont="1" applyAlignment="1">
      <alignment horizontal="center"/>
    </xf>
    <xf numFmtId="14" fontId="12" fillId="0" borderId="33" xfId="0" applyNumberFormat="1" applyFont="1" applyBorder="1" applyAlignment="1">
      <alignment horizontal="center" vertical="center"/>
    </xf>
    <xf numFmtId="14" fontId="12" fillId="0" borderId="34" xfId="0" applyNumberFormat="1" applyFont="1" applyBorder="1" applyAlignment="1">
      <alignment horizontal="center" vertical="center"/>
    </xf>
    <xf numFmtId="14" fontId="12" fillId="0" borderId="35" xfId="0" applyNumberFormat="1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 wrapText="1"/>
    </xf>
    <xf numFmtId="0" fontId="18" fillId="0" borderId="45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9" xfId="0" applyFont="1" applyBorder="1" applyAlignment="1">
      <alignment horizontal="center" vertical="center" wrapText="1"/>
    </xf>
    <xf numFmtId="0" fontId="18" fillId="0" borderId="42" xfId="0" applyFont="1" applyBorder="1" applyAlignment="1">
      <alignment horizontal="center" vertical="center" wrapText="1"/>
    </xf>
    <xf numFmtId="0" fontId="18" fillId="0" borderId="44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14" fontId="12" fillId="0" borderId="14" xfId="0" applyNumberFormat="1" applyFont="1" applyBorder="1" applyAlignment="1">
      <alignment horizontal="center" vertical="center"/>
    </xf>
    <xf numFmtId="14" fontId="12" fillId="0" borderId="32" xfId="0" applyNumberFormat="1" applyFont="1" applyBorder="1" applyAlignment="1">
      <alignment horizontal="center" vertical="center"/>
    </xf>
    <xf numFmtId="14" fontId="13" fillId="0" borderId="16" xfId="0" applyNumberFormat="1" applyFont="1" applyBorder="1" applyAlignment="1">
      <alignment horizontal="center"/>
    </xf>
    <xf numFmtId="14" fontId="13" fillId="0" borderId="40" xfId="0" applyNumberFormat="1" applyFont="1" applyBorder="1" applyAlignment="1">
      <alignment horizontal="center"/>
    </xf>
    <xf numFmtId="1" fontId="21" fillId="7" borderId="17" xfId="0" applyNumberFormat="1" applyFont="1" applyFill="1" applyBorder="1" applyAlignment="1">
      <alignment horizontal="center" vertical="center" textRotation="90"/>
    </xf>
    <xf numFmtId="1" fontId="21" fillId="7" borderId="20" xfId="0" applyNumberFormat="1" applyFont="1" applyFill="1" applyBorder="1" applyAlignment="1">
      <alignment horizontal="center" vertical="center" textRotation="90"/>
    </xf>
    <xf numFmtId="1" fontId="21" fillId="7" borderId="13" xfId="0" applyNumberFormat="1" applyFont="1" applyFill="1" applyBorder="1" applyAlignment="1">
      <alignment horizontal="center" vertical="center" textRotation="90"/>
    </xf>
    <xf numFmtId="1" fontId="21" fillId="7" borderId="1" xfId="0" applyNumberFormat="1" applyFont="1" applyFill="1" applyBorder="1" applyAlignment="1">
      <alignment horizontal="center" vertical="center" textRotation="90"/>
    </xf>
    <xf numFmtId="1" fontId="21" fillId="7" borderId="18" xfId="0" applyNumberFormat="1" applyFont="1" applyFill="1" applyBorder="1" applyAlignment="1">
      <alignment horizontal="center" vertical="center" textRotation="90"/>
    </xf>
    <xf numFmtId="1" fontId="21" fillId="7" borderId="21" xfId="0" applyNumberFormat="1" applyFont="1" applyFill="1" applyBorder="1" applyAlignment="1">
      <alignment horizontal="center" vertical="center" textRotation="90"/>
    </xf>
    <xf numFmtId="0" fontId="12" fillId="0" borderId="17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12" fillId="0" borderId="13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 wrapText="1"/>
    </xf>
    <xf numFmtId="1" fontId="12" fillId="0" borderId="10" xfId="0" applyNumberFormat="1" applyFont="1" applyBorder="1" applyAlignment="1">
      <alignment horizontal="center" vertical="center"/>
    </xf>
    <xf numFmtId="14" fontId="18" fillId="0" borderId="14" xfId="0" applyNumberFormat="1" applyFont="1" applyBorder="1" applyAlignment="1">
      <alignment horizontal="center" vertical="center"/>
    </xf>
    <xf numFmtId="14" fontId="18" fillId="0" borderId="32" xfId="0" applyNumberFormat="1" applyFont="1" applyBorder="1" applyAlignment="1">
      <alignment horizontal="center" vertical="center"/>
    </xf>
    <xf numFmtId="14" fontId="18" fillId="0" borderId="15" xfId="0" applyNumberFormat="1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0" xfId="1" applyFont="1" applyAlignment="1">
      <alignment horizontal="center" wrapText="1"/>
    </xf>
    <xf numFmtId="0" fontId="2" fillId="0" borderId="0" xfId="1" applyAlignment="1">
      <alignment wrapText="1"/>
    </xf>
    <xf numFmtId="0" fontId="5" fillId="0" borderId="0" xfId="1" applyFont="1" applyAlignment="1">
      <alignment horizontal="center" wrapText="1"/>
    </xf>
    <xf numFmtId="0" fontId="20" fillId="0" borderId="4" xfId="0" applyFont="1" applyBorder="1" applyAlignment="1">
      <alignment horizontal="center" vertical="center"/>
    </xf>
  </cellXfs>
  <cellStyles count="2">
    <cellStyle name="Normal" xfId="0" builtinId="0"/>
    <cellStyle name="Normal 2" xfId="1" xr:uid="{FEB32575-F33B-455F-81F3-7FDBFE07DE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hutter/CODE/golf-league-site/public/results/golf%20league%20tracker%20-%20stableford%20scoring%20shee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/Users/mthutter/CODE/golf-league-site/public/results/2025/2025%20Weekly%20Stats%20-%20Week%202.xlsx" TargetMode="External"/><Relationship Id="rId1" Type="http://schemas.openxmlformats.org/officeDocument/2006/relationships/externalLinkPath" Target="2025%20Weekly%20Stats%20-%20Week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Point System"/>
      <sheetName val="18-hole scores"/>
      <sheetName val="9-hole scores"/>
    </sheetNames>
    <sheetDataSet>
      <sheetData sheetId="0"/>
      <sheetData sheetId="1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emplate"/>
      <sheetName val="Weekly Stats"/>
      <sheetName val="Point System"/>
      <sheetName val="Week 1"/>
    </sheetNames>
    <sheetDataSet>
      <sheetData sheetId="0"/>
      <sheetData sheetId="1"/>
      <sheetData sheetId="2">
        <row r="4">
          <cell r="A4">
            <v>-5</v>
          </cell>
          <cell r="B4">
            <v>6</v>
          </cell>
        </row>
        <row r="5">
          <cell r="A5">
            <v>-4</v>
          </cell>
          <cell r="B5">
            <v>6</v>
          </cell>
        </row>
        <row r="6">
          <cell r="A6">
            <v>-3</v>
          </cell>
          <cell r="B6">
            <v>5</v>
          </cell>
        </row>
        <row r="7">
          <cell r="A7">
            <v>-2</v>
          </cell>
          <cell r="B7">
            <v>4</v>
          </cell>
        </row>
        <row r="8">
          <cell r="A8">
            <v>-1</v>
          </cell>
          <cell r="B8">
            <v>3</v>
          </cell>
        </row>
        <row r="9">
          <cell r="A9">
            <v>0</v>
          </cell>
          <cell r="B9">
            <v>2</v>
          </cell>
        </row>
        <row r="10">
          <cell r="A10">
            <v>1</v>
          </cell>
          <cell r="B10">
            <v>1</v>
          </cell>
        </row>
        <row r="11">
          <cell r="A11">
            <v>2</v>
          </cell>
          <cell r="B11">
            <v>0</v>
          </cell>
        </row>
        <row r="12">
          <cell r="A12">
            <v>3</v>
          </cell>
          <cell r="B12">
            <v>0</v>
          </cell>
        </row>
        <row r="13">
          <cell r="A13">
            <v>4</v>
          </cell>
          <cell r="B13">
            <v>0</v>
          </cell>
        </row>
        <row r="14">
          <cell r="A14">
            <v>5</v>
          </cell>
          <cell r="B14">
            <v>0</v>
          </cell>
        </row>
        <row r="15">
          <cell r="A15">
            <v>6</v>
          </cell>
          <cell r="B15">
            <v>0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en.wikipedia.org/wiki/Stableford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lfleaguetracker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85173-5684-4D7E-8458-1B841D06EDCF}">
  <dimension ref="A1:Z21"/>
  <sheetViews>
    <sheetView zoomScale="85" zoomScaleNormal="85" workbookViewId="0">
      <pane ySplit="6" topLeftCell="A7" activePane="bottomLeft" state="frozen"/>
      <selection activeCell="A2" sqref="A2:Q2"/>
      <selection pane="bottomLeft" activeCell="C30" sqref="C30"/>
    </sheetView>
  </sheetViews>
  <sheetFormatPr baseColWidth="10" defaultColWidth="14.1640625" defaultRowHeight="15" customHeight="1" x14ac:dyDescent="0.15"/>
  <cols>
    <col min="1" max="1" width="23" style="3" customWidth="1"/>
    <col min="2" max="2" width="15" style="3" customWidth="1"/>
    <col min="3" max="11" width="5" style="3" customWidth="1"/>
    <col min="12" max="12" width="5.1640625" style="3" bestFit="1" customWidth="1"/>
    <col min="13" max="13" width="8.1640625" style="3" customWidth="1"/>
    <col min="14" max="14" width="7.5" style="3" customWidth="1"/>
    <col min="15" max="15" width="17.1640625" style="3" customWidth="1"/>
    <col min="16" max="16" width="8.6640625" style="3" customWidth="1"/>
    <col min="17" max="17" width="15.1640625" style="3" customWidth="1"/>
    <col min="18" max="18" width="13.6640625" style="3" customWidth="1"/>
    <col min="19" max="19" width="8.6640625" style="3" customWidth="1"/>
    <col min="20" max="20" width="8.6640625" style="33" customWidth="1"/>
    <col min="21" max="26" width="8.6640625" style="3" customWidth="1"/>
    <col min="27" max="16384" width="14.1640625" style="3"/>
  </cols>
  <sheetData>
    <row r="1" spans="1:26" ht="26" x14ac:dyDescent="0.3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  <c r="Q1" s="2"/>
      <c r="R1" s="2"/>
      <c r="S1" s="2"/>
      <c r="T1" s="31"/>
      <c r="U1" s="2"/>
      <c r="V1" s="2"/>
      <c r="W1" s="2"/>
      <c r="X1" s="2"/>
      <c r="Y1" s="2"/>
      <c r="Z1" s="2"/>
    </row>
    <row r="2" spans="1:26" x14ac:dyDescent="0.2">
      <c r="A2" s="130" t="s">
        <v>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31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31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35"/>
      <c r="R4" s="29" t="s">
        <v>39</v>
      </c>
      <c r="S4" s="4"/>
      <c r="T4" s="32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34"/>
      <c r="R5" s="5" t="s">
        <v>40</v>
      </c>
      <c r="S5" s="4"/>
      <c r="T5" s="32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32"/>
      <c r="U6" s="4"/>
      <c r="V6" s="4"/>
      <c r="W6" s="4"/>
      <c r="X6" s="4"/>
      <c r="Y6" s="4"/>
      <c r="Z6" s="4"/>
    </row>
    <row r="7" spans="1:26" ht="19" x14ac:dyDescent="0.2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 t="str">
        <f t="shared" ref="L7:L17" si="0">IF(SUM(C7:K7)&gt;0, SUM(C7:K7),"")</f>
        <v/>
      </c>
      <c r="M7" s="13"/>
      <c r="N7" s="13" t="str">
        <f>IF(L7&lt;&gt;"",L7- M7, "")</f>
        <v/>
      </c>
      <c r="O7" s="15"/>
      <c r="P7" s="2"/>
      <c r="Q7" s="2"/>
      <c r="R7" s="2"/>
      <c r="S7" s="2"/>
      <c r="T7" s="31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38</v>
      </c>
      <c r="C8" s="17" t="str">
        <f>IF(C7&gt;0, VLOOKUP(C7-C$5-(INT($M7/9)+(MOD($M7,9)&gt;=C$6)), '[1]Point System'!$A$4:$B$15, 2),"")</f>
        <v/>
      </c>
      <c r="D8" s="17" t="str">
        <f>IF(D7&gt;0, VLOOKUP(D7-D$5-(INT($M7/9)+(MOD($M7,9)&gt;=D$6)), '[1]Point System'!$A$4:$B$15, 2),"")</f>
        <v/>
      </c>
      <c r="E8" s="17" t="str">
        <f>IF(E7&gt;0, VLOOKUP(E7-E$5-(INT($M7/9)+(MOD($M7,9)&gt;=E$6)), '[1]Point System'!$A$4:$B$15, 2),"")</f>
        <v/>
      </c>
      <c r="F8" s="17" t="str">
        <f>IF(F7&gt;0, VLOOKUP(F7-F$5-(INT($M7/9)+(MOD($M7,9)&gt;=F$6)), '[1]Point System'!$A$4:$B$15, 2),"")</f>
        <v/>
      </c>
      <c r="G8" s="17" t="str">
        <f>IF(G7&gt;0, VLOOKUP(G7-G$5-(INT($M7/9)+(MOD($M7,9)&gt;=G$6)), '[1]Point System'!$A$4:$B$15, 2),"")</f>
        <v/>
      </c>
      <c r="H8" s="17" t="str">
        <f>IF(H7&gt;0, VLOOKUP(H7-H$5-(INT($M7/9)+(MOD($M7,9)&gt;=H$6)), '[1]Point System'!$A$4:$B$15, 2),"")</f>
        <v/>
      </c>
      <c r="I8" s="17" t="str">
        <f>IF(I7&gt;0, VLOOKUP(I7-I$5-(INT($M7/9)+(MOD($M7,9)&gt;=I$6)), '[1]Point System'!$A$4:$B$15, 2),"")</f>
        <v/>
      </c>
      <c r="J8" s="17" t="str">
        <f>IF(J7&gt;0, VLOOKUP(J7-J$5-(INT($M7/9)+(MOD($M7,9)&gt;=J$6)), '[1]Point System'!$A$4:$B$15, 2),"")</f>
        <v/>
      </c>
      <c r="K8" s="37" t="str">
        <f>IF(K7&gt;0, VLOOKUP(K7-K$5-(INT($M7/9)+(MOD($M7,9)&gt;=K$6)), '[1]Point System'!$A$4:$B$15, 2),"")</f>
        <v/>
      </c>
      <c r="L8" s="18" t="str">
        <f t="shared" si="0"/>
        <v/>
      </c>
      <c r="M8" s="17"/>
      <c r="N8" s="17"/>
      <c r="O8" s="19" t="str">
        <f>IF(L8&lt;&gt;"", L8, "")</f>
        <v/>
      </c>
      <c r="P8" s="2"/>
      <c r="Q8" s="34"/>
      <c r="R8" s="31"/>
      <c r="S8" s="2"/>
      <c r="T8" s="2"/>
      <c r="U8" s="2"/>
      <c r="V8" s="2"/>
      <c r="W8" s="2"/>
      <c r="X8" s="2"/>
      <c r="Z8" s="36"/>
    </row>
    <row r="9" spans="1:26" ht="19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 t="str">
        <f t="shared" si="0"/>
        <v/>
      </c>
      <c r="M9" s="13"/>
      <c r="N9" s="13" t="str">
        <f>IF(L9&lt;&gt;"",L9- M9, "")</f>
        <v/>
      </c>
      <c r="O9" s="15"/>
      <c r="P9" s="2"/>
      <c r="Q9" s="2"/>
      <c r="R9" s="31"/>
      <c r="T9" s="3"/>
    </row>
    <row r="10" spans="1:26" ht="20" thickBot="1" x14ac:dyDescent="0.25">
      <c r="A10" s="16"/>
      <c r="B10" s="17"/>
      <c r="C10" s="17" t="str">
        <f>IF(C9&gt;0, VLOOKUP(C9-C$5-(INT($M9/9)+(MOD($M9,9)&gt;=C$6)), '[1]Point System'!$A$4:$B$15, 2),"")</f>
        <v/>
      </c>
      <c r="D10" s="17" t="str">
        <f>IF(D9&gt;0, VLOOKUP(D9-D$5-(INT($M9/9)+(MOD($M9,9)&gt;=D$6)), '[1]Point System'!$A$4:$B$15, 2),"")</f>
        <v/>
      </c>
      <c r="E10" s="17" t="str">
        <f>IF(E9&gt;0, VLOOKUP(E9-E$5-(INT($M9/9)+(MOD($M9,9)&gt;=E$6)), '[1]Point System'!$A$4:$B$15, 2),"")</f>
        <v/>
      </c>
      <c r="F10" s="17" t="str">
        <f>IF(F9&gt;0, VLOOKUP(F9-F$5-(INT($M9/9)+(MOD($M9,9)&gt;=F$6)), '[1]Point System'!$A$4:$B$15, 2),"")</f>
        <v/>
      </c>
      <c r="G10" s="17" t="str">
        <f>IF(G9&gt;0, VLOOKUP(G9-G$5-(INT($M9/9)+(MOD($M9,9)&gt;=G$6)), '[1]Point System'!$A$4:$B$15, 2),"")</f>
        <v/>
      </c>
      <c r="H10" s="17" t="str">
        <f>IF(H9&gt;0, VLOOKUP(H9-H$5-(INT($M9/9)+(MOD($M9,9)&gt;=H$6)), '[1]Point System'!$A$4:$B$15, 2),"")</f>
        <v/>
      </c>
      <c r="I10" s="17" t="str">
        <f>IF(I9&gt;0, VLOOKUP(I9-I$5-(INT($M9/9)+(MOD($M9,9)&gt;=I$6)), '[1]Point System'!$A$4:$B$15, 2),"")</f>
        <v/>
      </c>
      <c r="J10" s="17" t="str">
        <f>IF(J9&gt;0, VLOOKUP(J9-J$5-(INT($M9/9)+(MOD($M9,9)&gt;=J$6)), '[1]Point System'!$A$4:$B$15, 2),"")</f>
        <v/>
      </c>
      <c r="K10" s="37" t="str">
        <f>IF(K9&gt;0, VLOOKUP(K9-K$5-(INT($M9/9)+(MOD($M9,9)&gt;=K$6)), '[1]Point System'!$A$4:$B$15, 2),"")</f>
        <v/>
      </c>
      <c r="L10" s="18" t="str">
        <f t="shared" ref="L10" si="1">IF(SUM(C10:K10)&gt;0, SUM(C10:K10),"")</f>
        <v/>
      </c>
      <c r="M10" s="17"/>
      <c r="N10" s="17"/>
      <c r="O10" s="19" t="str">
        <f>IF(L10&lt;&gt;"", L10, "")</f>
        <v/>
      </c>
      <c r="P10" s="2"/>
      <c r="Q10" s="2"/>
      <c r="R10" s="31"/>
      <c r="T10" s="3"/>
    </row>
    <row r="11" spans="1:26" ht="19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 t="str">
        <f t="shared" si="0"/>
        <v/>
      </c>
      <c r="M11" s="13"/>
      <c r="N11" s="13" t="str">
        <f>IF(L11&lt;&gt;"",L11- M11, "")</f>
        <v/>
      </c>
      <c r="O11" s="15"/>
      <c r="P11" s="2"/>
      <c r="Q11" s="2"/>
      <c r="R11" s="31"/>
      <c r="S11" s="2"/>
      <c r="T11" s="2"/>
    </row>
    <row r="12" spans="1:26" ht="20" thickBot="1" x14ac:dyDescent="0.25">
      <c r="A12" s="16"/>
      <c r="B12" s="17"/>
      <c r="C12" s="17" t="str">
        <f>IF(C11&gt;0, VLOOKUP(C11-C$5-(INT($M11/9)+(MOD($M11,9)&gt;=C$6)), '[1]Point System'!$A$4:$B$15, 2),"")</f>
        <v/>
      </c>
      <c r="D12" s="17" t="str">
        <f>IF(D11&gt;0, VLOOKUP(D11-D$5-(INT($M11/9)+(MOD($M11,9)&gt;=D$6)), '[1]Point System'!$A$4:$B$15, 2),"")</f>
        <v/>
      </c>
      <c r="E12" s="17" t="str">
        <f>IF(E11&gt;0, VLOOKUP(E11-E$5-(INT($M11/9)+(MOD($M11,9)&gt;=E$6)), '[1]Point System'!$A$4:$B$15, 2),"")</f>
        <v/>
      </c>
      <c r="F12" s="17" t="str">
        <f>IF(F11&gt;0, VLOOKUP(F11-F$5-(INT($M11/9)+(MOD($M11,9)&gt;=F$6)), '[1]Point System'!$A$4:$B$15, 2),"")</f>
        <v/>
      </c>
      <c r="G12" s="17" t="str">
        <f>IF(G11&gt;0, VLOOKUP(G11-G$5-(INT($M11/9)+(MOD($M11,9)&gt;=G$6)), '[1]Point System'!$A$4:$B$15, 2),"")</f>
        <v/>
      </c>
      <c r="H12" s="17" t="str">
        <f>IF(H11&gt;0, VLOOKUP(H11-H$5-(INT($M11/9)+(MOD($M11,9)&gt;=H$6)), '[1]Point System'!$A$4:$B$15, 2),"")</f>
        <v/>
      </c>
      <c r="I12" s="17" t="str">
        <f>IF(I11&gt;0, VLOOKUP(I11-I$5-(INT($M11/9)+(MOD($M11,9)&gt;=I$6)), '[1]Point System'!$A$4:$B$15, 2),"")</f>
        <v/>
      </c>
      <c r="J12" s="17" t="str">
        <f>IF(J11&gt;0, VLOOKUP(J11-J$5-(INT($M11/9)+(MOD($M11,9)&gt;=J$6)), '[1]Point System'!$A$4:$B$15, 2),"")</f>
        <v/>
      </c>
      <c r="K12" s="17" t="str">
        <f>IF(K11&gt;0, VLOOKUP(K11-K$5-(INT($M11/9)+(MOD($M11,9)&gt;=K$6)), '[1]Point System'!$A$4:$B$15, 2),"")</f>
        <v/>
      </c>
      <c r="L12" s="18" t="str">
        <f t="shared" ref="L12" si="2">IF(SUM(C12:K12)&gt;0, SUM(C12:K12),"")</f>
        <v/>
      </c>
      <c r="M12" s="17"/>
      <c r="N12" s="17"/>
      <c r="O12" s="19" t="str">
        <f>IF(L12&lt;&gt;"", L12, "")</f>
        <v/>
      </c>
      <c r="P12" s="34"/>
      <c r="Q12" s="34"/>
      <c r="R12" s="31"/>
      <c r="S12" s="2"/>
      <c r="T12" s="2"/>
    </row>
    <row r="13" spans="1:26" ht="19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 t="str">
        <f t="shared" si="0"/>
        <v/>
      </c>
      <c r="M13" s="13"/>
      <c r="N13" s="13" t="str">
        <f>IF(L13&lt;&gt;"",L13- M13, "")</f>
        <v/>
      </c>
      <c r="O13" s="15"/>
      <c r="P13" s="2"/>
      <c r="Q13" s="34"/>
      <c r="R13" s="31"/>
      <c r="S13" s="2"/>
      <c r="T13" s="2"/>
    </row>
    <row r="14" spans="1:26" ht="20" thickBot="1" x14ac:dyDescent="0.25">
      <c r="A14" s="16"/>
      <c r="B14" s="17"/>
      <c r="C14" s="17" t="str">
        <f>IF(C13&gt;0, VLOOKUP(C13-C$5-(INT($M13/9)+(MOD($M13,9)&gt;=C$6)), '[1]Point System'!$A$4:$B$15, 2),"")</f>
        <v/>
      </c>
      <c r="D14" s="17" t="str">
        <f>IF(D13&gt;0, VLOOKUP(D13-D$5-(INT($M13/9)+(MOD($M13,9)&gt;=D$6)), '[1]Point System'!$A$4:$B$15, 2),"")</f>
        <v/>
      </c>
      <c r="E14" s="17" t="str">
        <f>IF(E13&gt;0, VLOOKUP(E13-E$5-(INT($M13/9)+(MOD($M13,9)&gt;=E$6)), '[1]Point System'!$A$4:$B$15, 2),"")</f>
        <v/>
      </c>
      <c r="F14" s="17" t="str">
        <f>IF(F13&gt;0, VLOOKUP(F13-F$5-(INT($M13/9)+(MOD($M13,9)&gt;=F$6)), '[1]Point System'!$A$4:$B$15, 2),"")</f>
        <v/>
      </c>
      <c r="G14" s="17" t="str">
        <f>IF(G13&gt;0, VLOOKUP(G13-G$5-(INT($M13/9)+(MOD($M13,9)&gt;=G$6)), '[1]Point System'!$A$4:$B$15, 2),"")</f>
        <v/>
      </c>
      <c r="H14" s="17" t="str">
        <f>IF(H13&gt;0, VLOOKUP(H13-H$5-(INT($M13/9)+(MOD($M13,9)&gt;=H$6)), '[1]Point System'!$A$4:$B$15, 2),"")</f>
        <v/>
      </c>
      <c r="I14" s="17" t="str">
        <f>IF(I13&gt;0, VLOOKUP(I13-I$5-(INT($M13/9)+(MOD($M13,9)&gt;=I$6)), '[1]Point System'!$A$4:$B$15, 2),"")</f>
        <v/>
      </c>
      <c r="J14" s="17" t="str">
        <f>IF(J13&gt;0, VLOOKUP(J13-J$5-(INT($M13/9)+(MOD($M13,9)&gt;=J$6)), '[1]Point System'!$A$4:$B$15, 2),"")</f>
        <v/>
      </c>
      <c r="K14" s="17" t="str">
        <f>IF(K13&gt;0, VLOOKUP(K13-K$5-(INT($M13/9)+(MOD($M13,9)&gt;=K$6)), '[1]Point System'!$A$4:$B$15, 2),"")</f>
        <v/>
      </c>
      <c r="L14" s="18" t="str">
        <f t="shared" ref="L14" si="3">IF(SUM(C14:K14)&gt;0, SUM(C14:K14),"")</f>
        <v/>
      </c>
      <c r="M14" s="17"/>
      <c r="N14" s="17"/>
      <c r="O14" s="19" t="str">
        <f>IF(L14&lt;&gt;"", L14, "")</f>
        <v/>
      </c>
      <c r="P14" s="34"/>
      <c r="Q14" s="34"/>
      <c r="R14" s="31"/>
      <c r="S14" s="2"/>
      <c r="T14" s="2"/>
    </row>
    <row r="15" spans="1:26" ht="19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 t="str">
        <f t="shared" si="0"/>
        <v/>
      </c>
      <c r="M15" s="13"/>
      <c r="N15" s="13" t="str">
        <f>IF(L15&lt;&gt;"",L15- M15, "")</f>
        <v/>
      </c>
      <c r="O15" s="15"/>
      <c r="P15" s="2"/>
      <c r="Q15" s="34"/>
      <c r="R15" s="31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 t="str">
        <f>IF(C15&gt;0, VLOOKUP(C15-C$5-(INT($M15/9)+(MOD($M15,9)&gt;=C$6)), '[1]Point System'!$A$4:$B$15, 2),"")</f>
        <v/>
      </c>
      <c r="D16" s="17" t="str">
        <f>IF(D15&gt;0, VLOOKUP(D15-D$5-(INT($M15/9)+(MOD($M15,9)&gt;=D$6)), '[1]Point System'!$A$4:$B$15, 2),"")</f>
        <v/>
      </c>
      <c r="E16" s="17" t="str">
        <f>IF(E15&gt;0, VLOOKUP(E15-E$5-(INT($M15/9)+(MOD($M15,9)&gt;=E$6)), '[1]Point System'!$A$4:$B$15, 2),"")</f>
        <v/>
      </c>
      <c r="F16" s="17" t="str">
        <f>IF(F15&gt;0, VLOOKUP(F15-F$5-(INT($M15/9)+(MOD($M15,9)&gt;=F$6)), '[1]Point System'!$A$4:$B$15, 2),"")</f>
        <v/>
      </c>
      <c r="G16" s="17" t="str">
        <f>IF(G15&gt;0, VLOOKUP(G15-G$5-(INT($M15/9)+(MOD($M15,9)&gt;=G$6)), '[1]Point System'!$A$4:$B$15, 2),"")</f>
        <v/>
      </c>
      <c r="H16" s="17" t="str">
        <f>IF(H15&gt;0, VLOOKUP(H15-H$5-(INT($M15/9)+(MOD($M15,9)&gt;=H$6)), '[1]Point System'!$A$4:$B$15, 2),"")</f>
        <v/>
      </c>
      <c r="I16" s="17" t="str">
        <f>IF(I15&gt;0, VLOOKUP(I15-I$5-(INT($M15/9)+(MOD($M15,9)&gt;=I$6)), '[1]Point System'!$A$4:$B$15, 2),"")</f>
        <v/>
      </c>
      <c r="J16" s="17" t="str">
        <f>IF(J15&gt;0, VLOOKUP(J15-J$5-(INT($M15/9)+(MOD($M15,9)&gt;=J$6)), '[1]Point System'!$A$4:$B$15, 2),"")</f>
        <v/>
      </c>
      <c r="K16" s="17" t="str">
        <f>IF(K15&gt;0, VLOOKUP(K15-K$5-(INT($M15/9)+(MOD($M15,9)&gt;=K$6)), '[1]Point System'!$A$4:$B$15, 2),"")</f>
        <v/>
      </c>
      <c r="L16" s="18" t="str">
        <f t="shared" ref="L16" si="4">IF(SUM(C16:K16)&gt;0, SUM(C16:K16),"")</f>
        <v/>
      </c>
      <c r="M16" s="17"/>
      <c r="N16" s="17"/>
      <c r="O16" s="19" t="str">
        <f>IF(L16&lt;&gt;"", L16, "")</f>
        <v/>
      </c>
      <c r="P16" s="34"/>
      <c r="Q16" s="34"/>
      <c r="R16" s="31"/>
      <c r="V16" s="2"/>
      <c r="W16" s="2"/>
      <c r="X16" s="2"/>
      <c r="Y16" s="2"/>
      <c r="Z16" s="2"/>
    </row>
    <row r="17" spans="1:26" ht="19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 t="str">
        <f t="shared" si="0"/>
        <v/>
      </c>
      <c r="M17" s="13"/>
      <c r="N17" s="13" t="str">
        <f>IF(L17&lt;&gt;"",L17- M17, "")</f>
        <v/>
      </c>
      <c r="O17" s="15"/>
      <c r="P17" s="2"/>
      <c r="Q17" s="34"/>
      <c r="R17" s="31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 t="str">
        <f>IF(C17&gt;0, VLOOKUP(C17-C$5-(INT($M17/9)+(MOD($M17,9)&gt;=C$6)), '[1]Point System'!$A$4:$B$15, 2),"")</f>
        <v/>
      </c>
      <c r="D18" s="17" t="str">
        <f>IF(D17&gt;0, VLOOKUP(D17-D$5-(INT($M17/9)+(MOD($M17,9)&gt;=D$6)), '[1]Point System'!$A$4:$B$15, 2),"")</f>
        <v/>
      </c>
      <c r="E18" s="17" t="str">
        <f>IF(E17&gt;0, VLOOKUP(E17-E$5-(INT($M17/9)+(MOD($M17,9)&gt;=E$6)), '[1]Point System'!$A$4:$B$15, 2),"")</f>
        <v/>
      </c>
      <c r="F18" s="17" t="str">
        <f>IF(F17&gt;0, VLOOKUP(F17-F$5-(INT($M17/9)+(MOD($M17,9)&gt;=F$6)), '[1]Point System'!$A$4:$B$15, 2),"")</f>
        <v/>
      </c>
      <c r="G18" s="17" t="str">
        <f>IF(G17&gt;0, VLOOKUP(G17-G$5-(INT($M17/9)+(MOD($M17,9)&gt;=G$6)), '[1]Point System'!$A$4:$B$15, 2),"")</f>
        <v/>
      </c>
      <c r="H18" s="17" t="str">
        <f>IF(H17&gt;0, VLOOKUP(H17-H$5-(INT($M17/9)+(MOD($M17,9)&gt;=H$6)), '[1]Point System'!$A$4:$B$15, 2),"")</f>
        <v/>
      </c>
      <c r="I18" s="17" t="str">
        <f>IF(I17&gt;0, VLOOKUP(I17-I$5-(INT($M17/9)+(MOD($M17,9)&gt;=I$6)), '[1]Point System'!$A$4:$B$15, 2),"")</f>
        <v/>
      </c>
      <c r="J18" s="17" t="str">
        <f>IF(J17&gt;0, VLOOKUP(J17-J$5-(INT($M17/9)+(MOD($M17,9)&gt;=J$6)), '[1]Point System'!$A$4:$B$15, 2),"")</f>
        <v/>
      </c>
      <c r="K18" s="37" t="str">
        <f>IF(K17&gt;0, VLOOKUP(K17-K$5-(INT($M17/9)+(MOD($M17,9)&gt;=K$6)), '[1]Point System'!$A$4:$B$15, 2),"")</f>
        <v/>
      </c>
      <c r="L18" s="18" t="str">
        <f t="shared" ref="L18" si="5">IF(SUM(C18:K18)&gt;0, SUM(C18:K18),"")</f>
        <v/>
      </c>
      <c r="M18" s="17"/>
      <c r="N18" s="17"/>
      <c r="O18" s="19" t="str">
        <f>IF(L18&lt;&gt;"", L18, "")</f>
        <v/>
      </c>
      <c r="P18" s="34"/>
      <c r="Q18" s="34"/>
      <c r="R18" s="31"/>
      <c r="V18" s="2"/>
      <c r="W18" s="2"/>
      <c r="X18" s="2"/>
      <c r="Y18" s="2"/>
      <c r="Z18" s="2"/>
    </row>
    <row r="19" spans="1:26" ht="19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 t="str">
        <f t="shared" ref="L19" si="6">IF(SUM(C19:K19)&gt;0, SUM(C19:K19),"")</f>
        <v/>
      </c>
      <c r="M19" s="13"/>
      <c r="N19" s="13" t="str">
        <f>IF(L19&lt;&gt;"",L19- M19, "")</f>
        <v/>
      </c>
      <c r="O19" s="15"/>
      <c r="P19" s="2"/>
      <c r="Q19" s="2"/>
      <c r="R19" s="31"/>
      <c r="T19" s="3"/>
    </row>
    <row r="20" spans="1:26" ht="20" thickBot="1" x14ac:dyDescent="0.25">
      <c r="A20" s="16"/>
      <c r="B20" s="17"/>
      <c r="C20" s="17" t="str">
        <f>IF(C19&gt;0, VLOOKUP(C19-C$5-(INT($M19/9)+(MOD($M19,9)&gt;=C$6)), '[1]Point System'!$A$4:$B$15, 2),"")</f>
        <v/>
      </c>
      <c r="D20" s="17" t="str">
        <f>IF(D19&gt;0, VLOOKUP(D19-D$5-(INT($M19/9)+(MOD($M19,9)&gt;=D$6)), '[1]Point System'!$A$4:$B$15, 2),"")</f>
        <v/>
      </c>
      <c r="E20" s="17" t="str">
        <f>IF(E19&gt;0, VLOOKUP(E19-E$5-(INT($M19/9)+(MOD($M19,9)&gt;=E$6)), '[1]Point System'!$A$4:$B$15, 2),"")</f>
        <v/>
      </c>
      <c r="F20" s="17" t="str">
        <f>IF(F19&gt;0, VLOOKUP(F19-F$5-(INT($M19/9)+(MOD($M19,9)&gt;=F$6)), '[1]Point System'!$A$4:$B$15, 2),"")</f>
        <v/>
      </c>
      <c r="G20" s="17" t="str">
        <f>IF(G19&gt;0, VLOOKUP(G19-G$5-(INT($M19/9)+(MOD($M19,9)&gt;=G$6)), '[1]Point System'!$A$4:$B$15, 2),"")</f>
        <v/>
      </c>
      <c r="H20" s="17" t="str">
        <f>IF(H19&gt;0, VLOOKUP(H19-H$5-(INT($M19/9)+(MOD($M19,9)&gt;=H$6)), '[1]Point System'!$A$4:$B$15, 2),"")</f>
        <v/>
      </c>
      <c r="I20" s="17" t="str">
        <f>IF(I19&gt;0, VLOOKUP(I19-I$5-(INT($M19/9)+(MOD($M19,9)&gt;=I$6)), '[1]Point System'!$A$4:$B$15, 2),"")</f>
        <v/>
      </c>
      <c r="J20" s="17" t="str">
        <f>IF(J19&gt;0, VLOOKUP(J19-J$5-(INT($M19/9)+(MOD($M19,9)&gt;=J$6)), '[1]Point System'!$A$4:$B$15, 2),"")</f>
        <v/>
      </c>
      <c r="K20" s="37" t="str">
        <f>IF(K19&gt;0, VLOOKUP(K19-K$5-(INT($M19/9)+(MOD($M19,9)&gt;=K$6)), '[1]Point System'!$A$4:$B$15, 2),"")</f>
        <v/>
      </c>
      <c r="L20" s="18" t="str">
        <f t="shared" ref="L20" si="7">IF(SUM(C20:K20)&gt;0, SUM(C20:K20),"")</f>
        <v/>
      </c>
      <c r="M20" s="17"/>
      <c r="N20" s="17"/>
      <c r="O20" s="19" t="str">
        <f>IF(L20&lt;&gt;"", L20, "")</f>
        <v/>
      </c>
      <c r="P20" s="2"/>
      <c r="Q20" s="2"/>
      <c r="R20" s="31"/>
      <c r="T20" s="3"/>
    </row>
    <row r="21" spans="1:26" ht="15" customHeight="1" x14ac:dyDescent="0.15">
      <c r="E21" s="30"/>
      <c r="G21" s="30"/>
      <c r="H21" s="30"/>
      <c r="J21" s="30"/>
      <c r="K21" s="30"/>
    </row>
  </sheetData>
  <mergeCells count="2">
    <mergeCell ref="A1:O1"/>
    <mergeCell ref="A2:O2"/>
  </mergeCells>
  <hyperlinks>
    <hyperlink ref="A2" r:id="rId1" xr:uid="{AA0F6D55-5F33-4CDA-9BBB-D67DD6F9A2CB}"/>
  </hyperlinks>
  <pageMargins left="0.7" right="0.7" top="0.75" bottom="0.75" header="0" footer="0"/>
  <pageSetup orientation="portrait"/>
  <ignoredErrors>
    <ignoredError sqref="L10 L12 L14 L16 L18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789909-84FC-488D-8D94-3FAD76B00BC6}">
  <dimension ref="A1:B1000"/>
  <sheetViews>
    <sheetView workbookViewId="0">
      <selection activeCell="D26" sqref="D26"/>
    </sheetView>
  </sheetViews>
  <sheetFormatPr baseColWidth="10" defaultColWidth="12.6640625" defaultRowHeight="15" customHeight="1" x14ac:dyDescent="0.15"/>
  <cols>
    <col min="1" max="1" width="20.33203125" style="3" customWidth="1"/>
    <col min="2" max="2" width="22.83203125" style="3" customWidth="1"/>
    <col min="3" max="26" width="7.6640625" style="3" customWidth="1"/>
    <col min="27" max="16384" width="12.6640625" style="3"/>
  </cols>
  <sheetData>
    <row r="1" spans="1:2" x14ac:dyDescent="0.2">
      <c r="A1" s="2" t="s">
        <v>29</v>
      </c>
    </row>
    <row r="3" spans="1:2" x14ac:dyDescent="0.2">
      <c r="A3" s="9" t="s">
        <v>30</v>
      </c>
      <c r="B3" s="9" t="s">
        <v>5</v>
      </c>
    </row>
    <row r="4" spans="1:2" x14ac:dyDescent="0.2">
      <c r="A4" s="10">
        <v>-5</v>
      </c>
      <c r="B4" s="10">
        <v>6</v>
      </c>
    </row>
    <row r="5" spans="1:2" x14ac:dyDescent="0.2">
      <c r="A5" s="10">
        <v>-4</v>
      </c>
      <c r="B5" s="10">
        <v>6</v>
      </c>
    </row>
    <row r="6" spans="1:2" x14ac:dyDescent="0.2">
      <c r="A6" s="10">
        <v>-3</v>
      </c>
      <c r="B6" s="10">
        <v>5</v>
      </c>
    </row>
    <row r="7" spans="1:2" x14ac:dyDescent="0.2">
      <c r="A7" s="10">
        <v>-2</v>
      </c>
      <c r="B7" s="10">
        <v>4</v>
      </c>
    </row>
    <row r="8" spans="1:2" x14ac:dyDescent="0.2">
      <c r="A8" s="10">
        <v>-1</v>
      </c>
      <c r="B8" s="10">
        <v>3</v>
      </c>
    </row>
    <row r="9" spans="1:2" x14ac:dyDescent="0.2">
      <c r="A9" s="10">
        <v>0</v>
      </c>
      <c r="B9" s="10">
        <v>2</v>
      </c>
    </row>
    <row r="10" spans="1:2" x14ac:dyDescent="0.2">
      <c r="A10" s="10">
        <v>1</v>
      </c>
      <c r="B10" s="10">
        <v>1</v>
      </c>
    </row>
    <row r="11" spans="1:2" x14ac:dyDescent="0.2">
      <c r="A11" s="10">
        <v>2</v>
      </c>
      <c r="B11" s="10">
        <v>0</v>
      </c>
    </row>
    <row r="12" spans="1:2" x14ac:dyDescent="0.2">
      <c r="A12" s="10">
        <v>3</v>
      </c>
      <c r="B12" s="10">
        <v>0</v>
      </c>
    </row>
    <row r="13" spans="1:2" x14ac:dyDescent="0.2">
      <c r="A13" s="10">
        <v>4</v>
      </c>
      <c r="B13" s="10">
        <v>0</v>
      </c>
    </row>
    <row r="14" spans="1:2" x14ac:dyDescent="0.2">
      <c r="A14" s="10">
        <v>5</v>
      </c>
      <c r="B14" s="10">
        <v>0</v>
      </c>
    </row>
    <row r="15" spans="1:2" x14ac:dyDescent="0.2">
      <c r="A15" s="10">
        <v>6</v>
      </c>
      <c r="B15" s="10">
        <v>0</v>
      </c>
    </row>
    <row r="17" spans="1:1" x14ac:dyDescent="0.2">
      <c r="A17" s="2" t="s">
        <v>31</v>
      </c>
    </row>
    <row r="18" spans="1:1" ht="14" x14ac:dyDescent="0.15">
      <c r="A18" s="11" t="s">
        <v>32</v>
      </c>
    </row>
    <row r="21" spans="1:1" ht="15.75" customHeight="1" x14ac:dyDescent="0.15"/>
    <row r="22" spans="1:1" ht="15.75" customHeight="1" x14ac:dyDescent="0.15"/>
    <row r="23" spans="1:1" ht="15.75" customHeight="1" x14ac:dyDescent="0.15"/>
    <row r="24" spans="1:1" ht="15.75" customHeight="1" x14ac:dyDescent="0.15"/>
    <row r="25" spans="1:1" ht="15.75" customHeight="1" x14ac:dyDescent="0.15"/>
    <row r="26" spans="1:1" ht="15.75" customHeight="1" x14ac:dyDescent="0.15"/>
    <row r="27" spans="1:1" ht="15.75" customHeight="1" x14ac:dyDescent="0.15"/>
    <row r="28" spans="1:1" ht="15.75" customHeight="1" x14ac:dyDescent="0.15"/>
    <row r="29" spans="1:1" ht="15.75" customHeight="1" x14ac:dyDescent="0.15"/>
    <row r="30" spans="1:1" ht="15.75" customHeight="1" x14ac:dyDescent="0.15"/>
    <row r="31" spans="1:1" ht="15.75" customHeight="1" x14ac:dyDescent="0.15"/>
    <row r="32" spans="1:1" ht="15.75" customHeight="1" x14ac:dyDescent="0.15"/>
    <row r="33" ht="15.75" customHeight="1" x14ac:dyDescent="0.15"/>
    <row r="34" ht="15.75" customHeight="1" x14ac:dyDescent="0.15"/>
    <row r="35" ht="15.75" customHeight="1" x14ac:dyDescent="0.15"/>
    <row r="36" ht="15.75" customHeight="1" x14ac:dyDescent="0.15"/>
    <row r="37" ht="15.75" customHeight="1" x14ac:dyDescent="0.15"/>
    <row r="38" ht="15.75" customHeight="1" x14ac:dyDescent="0.15"/>
    <row r="39" ht="15.75" customHeight="1" x14ac:dyDescent="0.15"/>
    <row r="40" ht="15.75" customHeight="1" x14ac:dyDescent="0.15"/>
    <row r="41" ht="15.75" customHeight="1" x14ac:dyDescent="0.15"/>
    <row r="42" ht="15.75" customHeight="1" x14ac:dyDescent="0.15"/>
    <row r="43" ht="15.75" customHeight="1" x14ac:dyDescent="0.15"/>
    <row r="44" ht="15.75" customHeight="1" x14ac:dyDescent="0.15"/>
    <row r="45" ht="15.75" customHeight="1" x14ac:dyDescent="0.15"/>
    <row r="46" ht="15.75" customHeight="1" x14ac:dyDescent="0.15"/>
    <row r="47" ht="15.75" customHeight="1" x14ac:dyDescent="0.15"/>
    <row r="48" ht="15.75" customHeight="1" x14ac:dyDescent="0.15"/>
    <row r="49" ht="15.75" customHeight="1" x14ac:dyDescent="0.15"/>
    <row r="50" ht="15.75" customHeight="1" x14ac:dyDescent="0.15"/>
    <row r="51" ht="15.75" customHeight="1" x14ac:dyDescent="0.15"/>
    <row r="52" ht="15.75" customHeight="1" x14ac:dyDescent="0.15"/>
    <row r="53" ht="15.75" customHeight="1" x14ac:dyDescent="0.15"/>
    <row r="54" ht="15.75" customHeight="1" x14ac:dyDescent="0.15"/>
    <row r="55" ht="15.75" customHeight="1" x14ac:dyDescent="0.15"/>
    <row r="56" ht="15.75" customHeight="1" x14ac:dyDescent="0.15"/>
    <row r="57" ht="15.75" customHeight="1" x14ac:dyDescent="0.15"/>
    <row r="58" ht="15.75" customHeight="1" x14ac:dyDescent="0.15"/>
    <row r="59" ht="15.75" customHeight="1" x14ac:dyDescent="0.15"/>
    <row r="60" ht="15.75" customHeight="1" x14ac:dyDescent="0.15"/>
    <row r="61" ht="15.75" customHeight="1" x14ac:dyDescent="0.15"/>
    <row r="62" ht="15.75" customHeight="1" x14ac:dyDescent="0.15"/>
    <row r="63" ht="15.75" customHeight="1" x14ac:dyDescent="0.15"/>
    <row r="64" ht="15.75" customHeight="1" x14ac:dyDescent="0.15"/>
    <row r="65" ht="15.75" customHeight="1" x14ac:dyDescent="0.15"/>
    <row r="66" ht="15.75" customHeight="1" x14ac:dyDescent="0.15"/>
    <row r="67" ht="15.75" customHeight="1" x14ac:dyDescent="0.15"/>
    <row r="68" ht="15.75" customHeight="1" x14ac:dyDescent="0.15"/>
    <row r="69" ht="15.75" customHeight="1" x14ac:dyDescent="0.15"/>
    <row r="70" ht="15.75" customHeight="1" x14ac:dyDescent="0.15"/>
    <row r="71" ht="15.75" customHeight="1" x14ac:dyDescent="0.15"/>
    <row r="72" ht="15.75" customHeight="1" x14ac:dyDescent="0.15"/>
    <row r="73" ht="15.75" customHeight="1" x14ac:dyDescent="0.15"/>
    <row r="74" ht="15.75" customHeight="1" x14ac:dyDescent="0.15"/>
    <row r="75" ht="15.75" customHeight="1" x14ac:dyDescent="0.15"/>
    <row r="76" ht="15.75" customHeight="1" x14ac:dyDescent="0.15"/>
    <row r="77" ht="15.75" customHeight="1" x14ac:dyDescent="0.15"/>
    <row r="78" ht="15.75" customHeight="1" x14ac:dyDescent="0.15"/>
    <row r="79" ht="15.75" customHeight="1" x14ac:dyDescent="0.15"/>
    <row r="80" ht="15.75" customHeight="1" x14ac:dyDescent="0.15"/>
    <row r="81" ht="15.75" customHeight="1" x14ac:dyDescent="0.15"/>
    <row r="82" ht="15.75" customHeight="1" x14ac:dyDescent="0.15"/>
    <row r="83" ht="15.75" customHeight="1" x14ac:dyDescent="0.15"/>
    <row r="84" ht="15.75" customHeight="1" x14ac:dyDescent="0.15"/>
    <row r="85" ht="15.75" customHeight="1" x14ac:dyDescent="0.15"/>
    <row r="86" ht="15.75" customHeight="1" x14ac:dyDescent="0.15"/>
    <row r="87" ht="15.75" customHeight="1" x14ac:dyDescent="0.15"/>
    <row r="88" ht="15.75" customHeight="1" x14ac:dyDescent="0.15"/>
    <row r="89" ht="15.75" customHeight="1" x14ac:dyDescent="0.15"/>
    <row r="90" ht="15.75" customHeight="1" x14ac:dyDescent="0.15"/>
    <row r="91" ht="15.75" customHeight="1" x14ac:dyDescent="0.15"/>
    <row r="92" ht="15.75" customHeight="1" x14ac:dyDescent="0.15"/>
    <row r="93" ht="15.75" customHeight="1" x14ac:dyDescent="0.15"/>
    <row r="94" ht="15.75" customHeight="1" x14ac:dyDescent="0.15"/>
    <row r="95" ht="15.75" customHeight="1" x14ac:dyDescent="0.15"/>
    <row r="96" ht="15.75" customHeight="1" x14ac:dyDescent="0.15"/>
    <row r="97" ht="15.75" customHeight="1" x14ac:dyDescent="0.15"/>
    <row r="98" ht="15.75" customHeight="1" x14ac:dyDescent="0.15"/>
    <row r="99" ht="15.75" customHeight="1" x14ac:dyDescent="0.15"/>
    <row r="100" ht="15.75" customHeight="1" x14ac:dyDescent="0.15"/>
    <row r="101" ht="15.75" customHeight="1" x14ac:dyDescent="0.15"/>
    <row r="102" ht="15.75" customHeight="1" x14ac:dyDescent="0.15"/>
    <row r="103" ht="15.75" customHeight="1" x14ac:dyDescent="0.15"/>
    <row r="104" ht="15.75" customHeight="1" x14ac:dyDescent="0.15"/>
    <row r="105" ht="15.75" customHeight="1" x14ac:dyDescent="0.15"/>
    <row r="106" ht="15.75" customHeight="1" x14ac:dyDescent="0.15"/>
    <row r="107" ht="15.75" customHeight="1" x14ac:dyDescent="0.15"/>
    <row r="108" ht="15.75" customHeight="1" x14ac:dyDescent="0.15"/>
    <row r="109" ht="15.75" customHeight="1" x14ac:dyDescent="0.15"/>
    <row r="110" ht="15.75" customHeight="1" x14ac:dyDescent="0.15"/>
    <row r="111" ht="15.75" customHeight="1" x14ac:dyDescent="0.15"/>
    <row r="112" ht="15.75" customHeight="1" x14ac:dyDescent="0.15"/>
    <row r="113" ht="15.75" customHeight="1" x14ac:dyDescent="0.15"/>
    <row r="114" ht="15.75" customHeight="1" x14ac:dyDescent="0.15"/>
    <row r="115" ht="15.75" customHeight="1" x14ac:dyDescent="0.15"/>
    <row r="116" ht="15.75" customHeight="1" x14ac:dyDescent="0.15"/>
    <row r="117" ht="15.75" customHeight="1" x14ac:dyDescent="0.15"/>
    <row r="118" ht="15.75" customHeight="1" x14ac:dyDescent="0.15"/>
    <row r="119" ht="15.75" customHeight="1" x14ac:dyDescent="0.15"/>
    <row r="120" ht="15.75" customHeight="1" x14ac:dyDescent="0.15"/>
    <row r="121" ht="15.75" customHeight="1" x14ac:dyDescent="0.15"/>
    <row r="122" ht="15.75" customHeight="1" x14ac:dyDescent="0.15"/>
    <row r="123" ht="15.75" customHeight="1" x14ac:dyDescent="0.15"/>
    <row r="124" ht="15.75" customHeight="1" x14ac:dyDescent="0.15"/>
    <row r="125" ht="15.75" customHeight="1" x14ac:dyDescent="0.15"/>
    <row r="126" ht="15.75" customHeight="1" x14ac:dyDescent="0.15"/>
    <row r="127" ht="15.75" customHeight="1" x14ac:dyDescent="0.15"/>
    <row r="128" ht="15.75" customHeight="1" x14ac:dyDescent="0.15"/>
    <row r="129" ht="15.75" customHeight="1" x14ac:dyDescent="0.15"/>
    <row r="130" ht="15.75" customHeight="1" x14ac:dyDescent="0.15"/>
    <row r="131" ht="15.75" customHeight="1" x14ac:dyDescent="0.15"/>
    <row r="132" ht="15.75" customHeight="1" x14ac:dyDescent="0.15"/>
    <row r="133" ht="15.75" customHeight="1" x14ac:dyDescent="0.15"/>
    <row r="134" ht="15.75" customHeight="1" x14ac:dyDescent="0.15"/>
    <row r="135" ht="15.75" customHeight="1" x14ac:dyDescent="0.15"/>
    <row r="136" ht="15.75" customHeight="1" x14ac:dyDescent="0.15"/>
    <row r="137" ht="15.75" customHeight="1" x14ac:dyDescent="0.15"/>
    <row r="138" ht="15.75" customHeight="1" x14ac:dyDescent="0.15"/>
    <row r="139" ht="15.75" customHeight="1" x14ac:dyDescent="0.15"/>
    <row r="140" ht="15.75" customHeight="1" x14ac:dyDescent="0.15"/>
    <row r="141" ht="15.75" customHeight="1" x14ac:dyDescent="0.15"/>
    <row r="142" ht="15.75" customHeight="1" x14ac:dyDescent="0.15"/>
    <row r="143" ht="15.75" customHeight="1" x14ac:dyDescent="0.15"/>
    <row r="144" ht="15.75" customHeight="1" x14ac:dyDescent="0.15"/>
    <row r="145" ht="15.75" customHeight="1" x14ac:dyDescent="0.15"/>
    <row r="146" ht="15.75" customHeight="1" x14ac:dyDescent="0.15"/>
    <row r="147" ht="15.75" customHeight="1" x14ac:dyDescent="0.15"/>
    <row r="148" ht="15.75" customHeight="1" x14ac:dyDescent="0.15"/>
    <row r="149" ht="15.75" customHeight="1" x14ac:dyDescent="0.15"/>
    <row r="150" ht="15.75" customHeight="1" x14ac:dyDescent="0.15"/>
    <row r="151" ht="15.75" customHeight="1" x14ac:dyDescent="0.15"/>
    <row r="152" ht="15.75" customHeight="1" x14ac:dyDescent="0.15"/>
    <row r="153" ht="15.75" customHeight="1" x14ac:dyDescent="0.15"/>
    <row r="154" ht="15.75" customHeight="1" x14ac:dyDescent="0.15"/>
    <row r="155" ht="15.75" customHeight="1" x14ac:dyDescent="0.15"/>
    <row r="156" ht="15.75" customHeight="1" x14ac:dyDescent="0.15"/>
    <row r="157" ht="15.75" customHeight="1" x14ac:dyDescent="0.15"/>
    <row r="158" ht="15.75" customHeight="1" x14ac:dyDescent="0.15"/>
    <row r="159" ht="15.75" customHeight="1" x14ac:dyDescent="0.15"/>
    <row r="160" ht="15.75" customHeight="1" x14ac:dyDescent="0.15"/>
    <row r="161" ht="15.75" customHeight="1" x14ac:dyDescent="0.15"/>
    <row r="162" ht="15.75" customHeight="1" x14ac:dyDescent="0.15"/>
    <row r="163" ht="15.75" customHeight="1" x14ac:dyDescent="0.15"/>
    <row r="164" ht="15.75" customHeight="1" x14ac:dyDescent="0.15"/>
    <row r="165" ht="15.75" customHeight="1" x14ac:dyDescent="0.15"/>
    <row r="166" ht="15.75" customHeight="1" x14ac:dyDescent="0.15"/>
    <row r="167" ht="15.75" customHeight="1" x14ac:dyDescent="0.15"/>
    <row r="168" ht="15.75" customHeight="1" x14ac:dyDescent="0.15"/>
    <row r="169" ht="15.75" customHeight="1" x14ac:dyDescent="0.15"/>
    <row r="170" ht="15.75" customHeight="1" x14ac:dyDescent="0.15"/>
    <row r="171" ht="15.75" customHeight="1" x14ac:dyDescent="0.15"/>
    <row r="172" ht="15.75" customHeight="1" x14ac:dyDescent="0.15"/>
    <row r="173" ht="15.75" customHeight="1" x14ac:dyDescent="0.15"/>
    <row r="174" ht="15.75" customHeight="1" x14ac:dyDescent="0.15"/>
    <row r="175" ht="15.75" customHeight="1" x14ac:dyDescent="0.15"/>
    <row r="176" ht="15.75" customHeight="1" x14ac:dyDescent="0.15"/>
    <row r="177" ht="15.75" customHeight="1" x14ac:dyDescent="0.15"/>
    <row r="178" ht="15.75" customHeight="1" x14ac:dyDescent="0.15"/>
    <row r="179" ht="15.75" customHeight="1" x14ac:dyDescent="0.15"/>
    <row r="180" ht="15.75" customHeight="1" x14ac:dyDescent="0.15"/>
    <row r="181" ht="15.75" customHeight="1" x14ac:dyDescent="0.15"/>
    <row r="182" ht="15.75" customHeight="1" x14ac:dyDescent="0.15"/>
    <row r="183" ht="15.75" customHeight="1" x14ac:dyDescent="0.15"/>
    <row r="184" ht="15.75" customHeight="1" x14ac:dyDescent="0.15"/>
    <row r="185" ht="15.75" customHeight="1" x14ac:dyDescent="0.15"/>
    <row r="186" ht="15.75" customHeight="1" x14ac:dyDescent="0.15"/>
    <row r="187" ht="15.75" customHeight="1" x14ac:dyDescent="0.15"/>
    <row r="188" ht="15.75" customHeight="1" x14ac:dyDescent="0.15"/>
    <row r="189" ht="15.75" customHeight="1" x14ac:dyDescent="0.15"/>
    <row r="190" ht="15.75" customHeight="1" x14ac:dyDescent="0.15"/>
    <row r="191" ht="15.75" customHeight="1" x14ac:dyDescent="0.15"/>
    <row r="192" ht="15.75" customHeight="1" x14ac:dyDescent="0.15"/>
    <row r="193" ht="15.75" customHeight="1" x14ac:dyDescent="0.15"/>
    <row r="194" ht="15.75" customHeight="1" x14ac:dyDescent="0.15"/>
    <row r="195" ht="15.75" customHeight="1" x14ac:dyDescent="0.15"/>
    <row r="196" ht="15.75" customHeight="1" x14ac:dyDescent="0.15"/>
    <row r="197" ht="15.75" customHeight="1" x14ac:dyDescent="0.15"/>
    <row r="198" ht="15.75" customHeight="1" x14ac:dyDescent="0.15"/>
    <row r="199" ht="15.75" customHeight="1" x14ac:dyDescent="0.15"/>
    <row r="200" ht="15.75" customHeight="1" x14ac:dyDescent="0.15"/>
    <row r="201" ht="15.75" customHeight="1" x14ac:dyDescent="0.15"/>
    <row r="202" ht="15.75" customHeight="1" x14ac:dyDescent="0.15"/>
    <row r="203" ht="15.75" customHeight="1" x14ac:dyDescent="0.15"/>
    <row r="204" ht="15.75" customHeight="1" x14ac:dyDescent="0.15"/>
    <row r="205" ht="15.75" customHeight="1" x14ac:dyDescent="0.15"/>
    <row r="206" ht="15.75" customHeight="1" x14ac:dyDescent="0.15"/>
    <row r="207" ht="15.75" customHeight="1" x14ac:dyDescent="0.15"/>
    <row r="208" ht="15.75" customHeight="1" x14ac:dyDescent="0.15"/>
    <row r="209" ht="15.75" customHeight="1" x14ac:dyDescent="0.15"/>
    <row r="210" ht="15.75" customHeight="1" x14ac:dyDescent="0.15"/>
    <row r="211" ht="15.75" customHeight="1" x14ac:dyDescent="0.15"/>
    <row r="212" ht="15.75" customHeight="1" x14ac:dyDescent="0.15"/>
    <row r="213" ht="15.75" customHeight="1" x14ac:dyDescent="0.15"/>
    <row r="214" ht="15.75" customHeight="1" x14ac:dyDescent="0.15"/>
    <row r="215" ht="15.75" customHeight="1" x14ac:dyDescent="0.15"/>
    <row r="216" ht="15.75" customHeight="1" x14ac:dyDescent="0.15"/>
    <row r="217" ht="15.75" customHeight="1" x14ac:dyDescent="0.15"/>
    <row r="218" ht="15.75" customHeight="1" x14ac:dyDescent="0.15"/>
    <row r="219" ht="15.75" customHeight="1" x14ac:dyDescent="0.15"/>
    <row r="220" ht="15.75" customHeight="1" x14ac:dyDescent="0.15"/>
    <row r="221" ht="15.75" customHeight="1" x14ac:dyDescent="0.15"/>
    <row r="222" ht="15.75" customHeight="1" x14ac:dyDescent="0.15"/>
    <row r="223" ht="15.75" customHeight="1" x14ac:dyDescent="0.15"/>
    <row r="224" ht="15.75" customHeight="1" x14ac:dyDescent="0.15"/>
    <row r="225" ht="15.75" customHeight="1" x14ac:dyDescent="0.15"/>
    <row r="226" ht="15.75" customHeight="1" x14ac:dyDescent="0.15"/>
    <row r="227" ht="15.75" customHeight="1" x14ac:dyDescent="0.15"/>
    <row r="228" ht="15.75" customHeight="1" x14ac:dyDescent="0.15"/>
    <row r="229" ht="15.75" customHeight="1" x14ac:dyDescent="0.15"/>
    <row r="230" ht="15.75" customHeight="1" x14ac:dyDescent="0.15"/>
    <row r="231" ht="15.75" customHeight="1" x14ac:dyDescent="0.15"/>
    <row r="232" ht="15.75" customHeight="1" x14ac:dyDescent="0.15"/>
    <row r="233" ht="15.75" customHeight="1" x14ac:dyDescent="0.15"/>
    <row r="234" ht="15.75" customHeight="1" x14ac:dyDescent="0.15"/>
    <row r="235" ht="15.75" customHeight="1" x14ac:dyDescent="0.15"/>
    <row r="236" ht="15.75" customHeight="1" x14ac:dyDescent="0.15"/>
    <row r="237" ht="15.75" customHeight="1" x14ac:dyDescent="0.15"/>
    <row r="238" ht="15.75" customHeight="1" x14ac:dyDescent="0.15"/>
    <row r="239" ht="15.75" customHeight="1" x14ac:dyDescent="0.15"/>
    <row r="240" ht="15.75" customHeight="1" x14ac:dyDescent="0.15"/>
    <row r="241" ht="15.75" customHeight="1" x14ac:dyDescent="0.15"/>
    <row r="242" ht="15.75" customHeight="1" x14ac:dyDescent="0.15"/>
    <row r="243" ht="15.75" customHeight="1" x14ac:dyDescent="0.15"/>
    <row r="244" ht="15.75" customHeight="1" x14ac:dyDescent="0.15"/>
    <row r="245" ht="15.75" customHeight="1" x14ac:dyDescent="0.15"/>
    <row r="246" ht="15.75" customHeight="1" x14ac:dyDescent="0.15"/>
    <row r="247" ht="15.75" customHeight="1" x14ac:dyDescent="0.15"/>
    <row r="248" ht="15.75" customHeight="1" x14ac:dyDescent="0.15"/>
    <row r="249" ht="15.75" customHeight="1" x14ac:dyDescent="0.15"/>
    <row r="250" ht="15.75" customHeight="1" x14ac:dyDescent="0.15"/>
    <row r="251" ht="15.75" customHeight="1" x14ac:dyDescent="0.15"/>
    <row r="252" ht="15.75" customHeight="1" x14ac:dyDescent="0.15"/>
    <row r="253" ht="15.75" customHeight="1" x14ac:dyDescent="0.15"/>
    <row r="254" ht="15.75" customHeight="1" x14ac:dyDescent="0.15"/>
    <row r="255" ht="15.75" customHeight="1" x14ac:dyDescent="0.15"/>
    <row r="256" ht="15.75" customHeight="1" x14ac:dyDescent="0.15"/>
    <row r="257" ht="15.75" customHeight="1" x14ac:dyDescent="0.15"/>
    <row r="258" ht="15.75" customHeight="1" x14ac:dyDescent="0.15"/>
    <row r="259" ht="15.75" customHeight="1" x14ac:dyDescent="0.15"/>
    <row r="260" ht="15.75" customHeight="1" x14ac:dyDescent="0.15"/>
    <row r="261" ht="15.75" customHeight="1" x14ac:dyDescent="0.15"/>
    <row r="262" ht="15.75" customHeight="1" x14ac:dyDescent="0.15"/>
    <row r="263" ht="15.75" customHeight="1" x14ac:dyDescent="0.15"/>
    <row r="264" ht="15.75" customHeight="1" x14ac:dyDescent="0.15"/>
    <row r="265" ht="15.75" customHeight="1" x14ac:dyDescent="0.15"/>
    <row r="266" ht="15.75" customHeight="1" x14ac:dyDescent="0.15"/>
    <row r="267" ht="15.75" customHeight="1" x14ac:dyDescent="0.15"/>
    <row r="268" ht="15.75" customHeight="1" x14ac:dyDescent="0.15"/>
    <row r="269" ht="15.75" customHeight="1" x14ac:dyDescent="0.15"/>
    <row r="270" ht="15.75" customHeight="1" x14ac:dyDescent="0.15"/>
    <row r="271" ht="15.75" customHeight="1" x14ac:dyDescent="0.15"/>
    <row r="272" ht="15.75" customHeight="1" x14ac:dyDescent="0.15"/>
    <row r="273" ht="15.75" customHeight="1" x14ac:dyDescent="0.15"/>
    <row r="274" ht="15.75" customHeight="1" x14ac:dyDescent="0.15"/>
    <row r="275" ht="15.75" customHeight="1" x14ac:dyDescent="0.15"/>
    <row r="276" ht="15.75" customHeight="1" x14ac:dyDescent="0.15"/>
    <row r="277" ht="15.75" customHeight="1" x14ac:dyDescent="0.15"/>
    <row r="278" ht="15.75" customHeight="1" x14ac:dyDescent="0.15"/>
    <row r="279" ht="15.75" customHeight="1" x14ac:dyDescent="0.15"/>
    <row r="280" ht="15.75" customHeight="1" x14ac:dyDescent="0.15"/>
    <row r="281" ht="15.75" customHeight="1" x14ac:dyDescent="0.15"/>
    <row r="282" ht="15.75" customHeight="1" x14ac:dyDescent="0.15"/>
    <row r="283" ht="15.75" customHeight="1" x14ac:dyDescent="0.15"/>
    <row r="284" ht="15.75" customHeight="1" x14ac:dyDescent="0.15"/>
    <row r="285" ht="15.75" customHeight="1" x14ac:dyDescent="0.15"/>
    <row r="286" ht="15.75" customHeight="1" x14ac:dyDescent="0.15"/>
    <row r="287" ht="15.75" customHeight="1" x14ac:dyDescent="0.15"/>
    <row r="288" ht="15.75" customHeight="1" x14ac:dyDescent="0.15"/>
    <row r="289" ht="15.75" customHeight="1" x14ac:dyDescent="0.15"/>
    <row r="290" ht="15.75" customHeight="1" x14ac:dyDescent="0.15"/>
    <row r="291" ht="15.75" customHeight="1" x14ac:dyDescent="0.15"/>
    <row r="292" ht="15.75" customHeight="1" x14ac:dyDescent="0.15"/>
    <row r="293" ht="15.75" customHeight="1" x14ac:dyDescent="0.15"/>
    <row r="294" ht="15.75" customHeight="1" x14ac:dyDescent="0.15"/>
    <row r="295" ht="15.75" customHeight="1" x14ac:dyDescent="0.15"/>
    <row r="296" ht="15.75" customHeight="1" x14ac:dyDescent="0.15"/>
    <row r="297" ht="15.75" customHeight="1" x14ac:dyDescent="0.15"/>
    <row r="298" ht="15.75" customHeight="1" x14ac:dyDescent="0.15"/>
    <row r="299" ht="15.75" customHeight="1" x14ac:dyDescent="0.15"/>
    <row r="300" ht="15.75" customHeight="1" x14ac:dyDescent="0.15"/>
    <row r="301" ht="15.75" customHeight="1" x14ac:dyDescent="0.15"/>
    <row r="302" ht="15.75" customHeight="1" x14ac:dyDescent="0.15"/>
    <row r="303" ht="15.75" customHeight="1" x14ac:dyDescent="0.15"/>
    <row r="304" ht="15.75" customHeight="1" x14ac:dyDescent="0.15"/>
    <row r="305" ht="15.75" customHeight="1" x14ac:dyDescent="0.15"/>
    <row r="306" ht="15.75" customHeight="1" x14ac:dyDescent="0.15"/>
    <row r="307" ht="15.75" customHeight="1" x14ac:dyDescent="0.15"/>
    <row r="308" ht="15.75" customHeight="1" x14ac:dyDescent="0.15"/>
    <row r="309" ht="15.75" customHeight="1" x14ac:dyDescent="0.15"/>
    <row r="310" ht="15.75" customHeight="1" x14ac:dyDescent="0.15"/>
    <row r="311" ht="15.75" customHeight="1" x14ac:dyDescent="0.15"/>
    <row r="312" ht="15.75" customHeight="1" x14ac:dyDescent="0.15"/>
    <row r="313" ht="15.75" customHeight="1" x14ac:dyDescent="0.15"/>
    <row r="314" ht="15.75" customHeight="1" x14ac:dyDescent="0.15"/>
    <row r="315" ht="15.75" customHeight="1" x14ac:dyDescent="0.15"/>
    <row r="316" ht="15.75" customHeight="1" x14ac:dyDescent="0.15"/>
    <row r="317" ht="15.75" customHeight="1" x14ac:dyDescent="0.15"/>
    <row r="318" ht="15.75" customHeight="1" x14ac:dyDescent="0.15"/>
    <row r="319" ht="15.75" customHeight="1" x14ac:dyDescent="0.15"/>
    <row r="320" ht="15.75" customHeight="1" x14ac:dyDescent="0.15"/>
    <row r="321" ht="15.75" customHeight="1" x14ac:dyDescent="0.15"/>
    <row r="322" ht="15.75" customHeight="1" x14ac:dyDescent="0.15"/>
    <row r="323" ht="15.75" customHeight="1" x14ac:dyDescent="0.15"/>
    <row r="324" ht="15.75" customHeight="1" x14ac:dyDescent="0.15"/>
    <row r="325" ht="15.75" customHeight="1" x14ac:dyDescent="0.15"/>
    <row r="326" ht="15.75" customHeight="1" x14ac:dyDescent="0.15"/>
    <row r="327" ht="15.75" customHeight="1" x14ac:dyDescent="0.15"/>
    <row r="328" ht="15.75" customHeight="1" x14ac:dyDescent="0.15"/>
    <row r="329" ht="15.75" customHeight="1" x14ac:dyDescent="0.15"/>
    <row r="330" ht="15.75" customHeight="1" x14ac:dyDescent="0.15"/>
    <row r="331" ht="15.75" customHeight="1" x14ac:dyDescent="0.15"/>
    <row r="332" ht="15.75" customHeight="1" x14ac:dyDescent="0.15"/>
    <row r="333" ht="15.75" customHeight="1" x14ac:dyDescent="0.15"/>
    <row r="334" ht="15.75" customHeight="1" x14ac:dyDescent="0.15"/>
    <row r="335" ht="15.75" customHeight="1" x14ac:dyDescent="0.15"/>
    <row r="336" ht="15.75" customHeight="1" x14ac:dyDescent="0.15"/>
    <row r="337" ht="15.75" customHeight="1" x14ac:dyDescent="0.15"/>
    <row r="338" ht="15.75" customHeight="1" x14ac:dyDescent="0.15"/>
    <row r="339" ht="15.75" customHeight="1" x14ac:dyDescent="0.15"/>
    <row r="340" ht="15.75" customHeight="1" x14ac:dyDescent="0.15"/>
    <row r="341" ht="15.75" customHeight="1" x14ac:dyDescent="0.15"/>
    <row r="342" ht="15.75" customHeight="1" x14ac:dyDescent="0.15"/>
    <row r="343" ht="15.75" customHeight="1" x14ac:dyDescent="0.15"/>
    <row r="344" ht="15.75" customHeight="1" x14ac:dyDescent="0.15"/>
    <row r="345" ht="15.75" customHeight="1" x14ac:dyDescent="0.15"/>
    <row r="346" ht="15.75" customHeight="1" x14ac:dyDescent="0.15"/>
    <row r="347" ht="15.75" customHeight="1" x14ac:dyDescent="0.15"/>
    <row r="348" ht="15.75" customHeight="1" x14ac:dyDescent="0.15"/>
    <row r="349" ht="15.75" customHeight="1" x14ac:dyDescent="0.15"/>
    <row r="350" ht="15.75" customHeight="1" x14ac:dyDescent="0.15"/>
    <row r="351" ht="15.75" customHeight="1" x14ac:dyDescent="0.15"/>
    <row r="352" ht="15.75" customHeight="1" x14ac:dyDescent="0.15"/>
    <row r="353" ht="15.75" customHeight="1" x14ac:dyDescent="0.15"/>
    <row r="354" ht="15.75" customHeight="1" x14ac:dyDescent="0.15"/>
    <row r="355" ht="15.75" customHeight="1" x14ac:dyDescent="0.15"/>
    <row r="356" ht="15.75" customHeight="1" x14ac:dyDescent="0.15"/>
    <row r="357" ht="15.75" customHeight="1" x14ac:dyDescent="0.15"/>
    <row r="358" ht="15.75" customHeight="1" x14ac:dyDescent="0.15"/>
    <row r="359" ht="15.75" customHeight="1" x14ac:dyDescent="0.15"/>
    <row r="360" ht="15.75" customHeight="1" x14ac:dyDescent="0.15"/>
    <row r="361" ht="15.75" customHeight="1" x14ac:dyDescent="0.15"/>
    <row r="362" ht="15.75" customHeight="1" x14ac:dyDescent="0.15"/>
    <row r="363" ht="15.75" customHeight="1" x14ac:dyDescent="0.15"/>
    <row r="364" ht="15.75" customHeight="1" x14ac:dyDescent="0.15"/>
    <row r="365" ht="15.75" customHeight="1" x14ac:dyDescent="0.15"/>
    <row r="366" ht="15.75" customHeight="1" x14ac:dyDescent="0.15"/>
    <row r="367" ht="15.75" customHeight="1" x14ac:dyDescent="0.15"/>
    <row r="368" ht="15.75" customHeight="1" x14ac:dyDescent="0.15"/>
    <row r="369" ht="15.75" customHeight="1" x14ac:dyDescent="0.15"/>
    <row r="370" ht="15.75" customHeight="1" x14ac:dyDescent="0.15"/>
    <row r="371" ht="15.75" customHeight="1" x14ac:dyDescent="0.15"/>
    <row r="372" ht="15.75" customHeight="1" x14ac:dyDescent="0.15"/>
    <row r="373" ht="15.75" customHeight="1" x14ac:dyDescent="0.15"/>
    <row r="374" ht="15.75" customHeight="1" x14ac:dyDescent="0.15"/>
    <row r="375" ht="15.75" customHeight="1" x14ac:dyDescent="0.15"/>
    <row r="376" ht="15.75" customHeight="1" x14ac:dyDescent="0.15"/>
    <row r="377" ht="15.75" customHeight="1" x14ac:dyDescent="0.15"/>
    <row r="378" ht="15.75" customHeight="1" x14ac:dyDescent="0.15"/>
    <row r="379" ht="15.75" customHeight="1" x14ac:dyDescent="0.15"/>
    <row r="380" ht="15.75" customHeight="1" x14ac:dyDescent="0.15"/>
    <row r="381" ht="15.75" customHeight="1" x14ac:dyDescent="0.15"/>
    <row r="382" ht="15.75" customHeight="1" x14ac:dyDescent="0.15"/>
    <row r="383" ht="15.75" customHeight="1" x14ac:dyDescent="0.15"/>
    <row r="384" ht="15.75" customHeight="1" x14ac:dyDescent="0.15"/>
    <row r="385" ht="15.75" customHeight="1" x14ac:dyDescent="0.15"/>
    <row r="386" ht="15.75" customHeight="1" x14ac:dyDescent="0.15"/>
    <row r="387" ht="15.75" customHeight="1" x14ac:dyDescent="0.15"/>
    <row r="388" ht="15.75" customHeight="1" x14ac:dyDescent="0.15"/>
    <row r="389" ht="15.75" customHeight="1" x14ac:dyDescent="0.15"/>
    <row r="390" ht="15.75" customHeight="1" x14ac:dyDescent="0.15"/>
    <row r="391" ht="15.75" customHeight="1" x14ac:dyDescent="0.15"/>
    <row r="392" ht="15.75" customHeight="1" x14ac:dyDescent="0.15"/>
    <row r="393" ht="15.75" customHeight="1" x14ac:dyDescent="0.15"/>
    <row r="394" ht="15.75" customHeight="1" x14ac:dyDescent="0.15"/>
    <row r="395" ht="15.75" customHeight="1" x14ac:dyDescent="0.15"/>
    <row r="396" ht="15.75" customHeight="1" x14ac:dyDescent="0.15"/>
    <row r="397" ht="15.75" customHeight="1" x14ac:dyDescent="0.15"/>
    <row r="398" ht="15.75" customHeight="1" x14ac:dyDescent="0.15"/>
    <row r="399" ht="15.75" customHeight="1" x14ac:dyDescent="0.15"/>
    <row r="400" ht="15.75" customHeight="1" x14ac:dyDescent="0.15"/>
    <row r="401" ht="15.75" customHeight="1" x14ac:dyDescent="0.15"/>
    <row r="402" ht="15.75" customHeight="1" x14ac:dyDescent="0.15"/>
    <row r="403" ht="15.75" customHeight="1" x14ac:dyDescent="0.15"/>
    <row r="404" ht="15.75" customHeight="1" x14ac:dyDescent="0.15"/>
    <row r="405" ht="15.75" customHeight="1" x14ac:dyDescent="0.15"/>
    <row r="406" ht="15.75" customHeight="1" x14ac:dyDescent="0.15"/>
    <row r="407" ht="15.75" customHeight="1" x14ac:dyDescent="0.15"/>
    <row r="408" ht="15.75" customHeight="1" x14ac:dyDescent="0.15"/>
    <row r="409" ht="15.75" customHeight="1" x14ac:dyDescent="0.15"/>
    <row r="410" ht="15.75" customHeight="1" x14ac:dyDescent="0.15"/>
    <row r="411" ht="15.75" customHeight="1" x14ac:dyDescent="0.15"/>
    <row r="412" ht="15.75" customHeight="1" x14ac:dyDescent="0.15"/>
    <row r="413" ht="15.75" customHeight="1" x14ac:dyDescent="0.15"/>
    <row r="414" ht="15.75" customHeight="1" x14ac:dyDescent="0.15"/>
    <row r="415" ht="15.75" customHeight="1" x14ac:dyDescent="0.15"/>
    <row r="416" ht="15.75" customHeight="1" x14ac:dyDescent="0.15"/>
    <row r="417" ht="15.75" customHeight="1" x14ac:dyDescent="0.15"/>
    <row r="418" ht="15.75" customHeight="1" x14ac:dyDescent="0.15"/>
    <row r="419" ht="15.75" customHeight="1" x14ac:dyDescent="0.15"/>
    <row r="420" ht="15.75" customHeight="1" x14ac:dyDescent="0.15"/>
    <row r="421" ht="15.75" customHeight="1" x14ac:dyDescent="0.15"/>
    <row r="422" ht="15.75" customHeight="1" x14ac:dyDescent="0.15"/>
    <row r="423" ht="15.75" customHeight="1" x14ac:dyDescent="0.15"/>
    <row r="424" ht="15.75" customHeight="1" x14ac:dyDescent="0.15"/>
    <row r="425" ht="15.75" customHeight="1" x14ac:dyDescent="0.15"/>
    <row r="426" ht="15.75" customHeight="1" x14ac:dyDescent="0.15"/>
    <row r="427" ht="15.75" customHeight="1" x14ac:dyDescent="0.15"/>
    <row r="428" ht="15.75" customHeight="1" x14ac:dyDescent="0.15"/>
    <row r="429" ht="15.75" customHeight="1" x14ac:dyDescent="0.15"/>
    <row r="430" ht="15.75" customHeight="1" x14ac:dyDescent="0.15"/>
    <row r="431" ht="15.75" customHeight="1" x14ac:dyDescent="0.15"/>
    <row r="432" ht="15.75" customHeight="1" x14ac:dyDescent="0.15"/>
    <row r="433" ht="15.75" customHeight="1" x14ac:dyDescent="0.15"/>
    <row r="434" ht="15.75" customHeight="1" x14ac:dyDescent="0.15"/>
    <row r="435" ht="15.75" customHeight="1" x14ac:dyDescent="0.15"/>
    <row r="436" ht="15.75" customHeight="1" x14ac:dyDescent="0.15"/>
    <row r="437" ht="15.75" customHeight="1" x14ac:dyDescent="0.15"/>
    <row r="438" ht="15.75" customHeight="1" x14ac:dyDescent="0.15"/>
    <row r="439" ht="15.75" customHeight="1" x14ac:dyDescent="0.15"/>
    <row r="440" ht="15.75" customHeight="1" x14ac:dyDescent="0.15"/>
    <row r="441" ht="15.75" customHeight="1" x14ac:dyDescent="0.15"/>
    <row r="442" ht="15.75" customHeight="1" x14ac:dyDescent="0.15"/>
    <row r="443" ht="15.75" customHeight="1" x14ac:dyDescent="0.15"/>
    <row r="444" ht="15.75" customHeight="1" x14ac:dyDescent="0.15"/>
    <row r="445" ht="15.75" customHeight="1" x14ac:dyDescent="0.15"/>
    <row r="446" ht="15.75" customHeight="1" x14ac:dyDescent="0.15"/>
    <row r="447" ht="15.75" customHeight="1" x14ac:dyDescent="0.15"/>
    <row r="448" ht="15.75" customHeight="1" x14ac:dyDescent="0.15"/>
    <row r="449" ht="15.75" customHeight="1" x14ac:dyDescent="0.15"/>
    <row r="450" ht="15.75" customHeight="1" x14ac:dyDescent="0.15"/>
    <row r="451" ht="15.75" customHeight="1" x14ac:dyDescent="0.15"/>
    <row r="452" ht="15.75" customHeight="1" x14ac:dyDescent="0.15"/>
    <row r="453" ht="15.75" customHeight="1" x14ac:dyDescent="0.15"/>
    <row r="454" ht="15.75" customHeight="1" x14ac:dyDescent="0.15"/>
    <row r="455" ht="15.75" customHeight="1" x14ac:dyDescent="0.15"/>
    <row r="456" ht="15.75" customHeight="1" x14ac:dyDescent="0.15"/>
    <row r="457" ht="15.75" customHeight="1" x14ac:dyDescent="0.15"/>
    <row r="458" ht="15.75" customHeight="1" x14ac:dyDescent="0.15"/>
    <row r="459" ht="15.75" customHeight="1" x14ac:dyDescent="0.15"/>
    <row r="460" ht="15.75" customHeight="1" x14ac:dyDescent="0.15"/>
    <row r="461" ht="15.75" customHeight="1" x14ac:dyDescent="0.15"/>
    <row r="462" ht="15.75" customHeight="1" x14ac:dyDescent="0.15"/>
    <row r="463" ht="15.75" customHeight="1" x14ac:dyDescent="0.15"/>
    <row r="464" ht="15.75" customHeight="1" x14ac:dyDescent="0.15"/>
    <row r="465" ht="15.75" customHeight="1" x14ac:dyDescent="0.15"/>
    <row r="466" ht="15.75" customHeight="1" x14ac:dyDescent="0.15"/>
    <row r="467" ht="15.75" customHeight="1" x14ac:dyDescent="0.15"/>
    <row r="468" ht="15.75" customHeight="1" x14ac:dyDescent="0.15"/>
    <row r="469" ht="15.75" customHeight="1" x14ac:dyDescent="0.15"/>
    <row r="470" ht="15.75" customHeight="1" x14ac:dyDescent="0.15"/>
    <row r="471" ht="15.75" customHeight="1" x14ac:dyDescent="0.15"/>
    <row r="472" ht="15.75" customHeight="1" x14ac:dyDescent="0.15"/>
    <row r="473" ht="15.75" customHeight="1" x14ac:dyDescent="0.15"/>
    <row r="474" ht="15.75" customHeight="1" x14ac:dyDescent="0.15"/>
    <row r="475" ht="15.75" customHeight="1" x14ac:dyDescent="0.15"/>
    <row r="476" ht="15.75" customHeight="1" x14ac:dyDescent="0.15"/>
    <row r="477" ht="15.75" customHeight="1" x14ac:dyDescent="0.15"/>
    <row r="478" ht="15.75" customHeight="1" x14ac:dyDescent="0.15"/>
    <row r="479" ht="15.75" customHeight="1" x14ac:dyDescent="0.15"/>
    <row r="480" ht="15.75" customHeight="1" x14ac:dyDescent="0.15"/>
    <row r="481" ht="15.75" customHeight="1" x14ac:dyDescent="0.15"/>
    <row r="482" ht="15.75" customHeight="1" x14ac:dyDescent="0.15"/>
    <row r="483" ht="15.75" customHeight="1" x14ac:dyDescent="0.15"/>
    <row r="484" ht="15.75" customHeight="1" x14ac:dyDescent="0.15"/>
    <row r="485" ht="15.75" customHeight="1" x14ac:dyDescent="0.15"/>
    <row r="486" ht="15.75" customHeight="1" x14ac:dyDescent="0.15"/>
    <row r="487" ht="15.75" customHeight="1" x14ac:dyDescent="0.15"/>
    <row r="488" ht="15.75" customHeight="1" x14ac:dyDescent="0.15"/>
    <row r="489" ht="15.75" customHeight="1" x14ac:dyDescent="0.15"/>
    <row r="490" ht="15.75" customHeight="1" x14ac:dyDescent="0.15"/>
    <row r="491" ht="15.75" customHeight="1" x14ac:dyDescent="0.15"/>
    <row r="492" ht="15.75" customHeight="1" x14ac:dyDescent="0.15"/>
    <row r="493" ht="15.75" customHeight="1" x14ac:dyDescent="0.15"/>
    <row r="494" ht="15.75" customHeight="1" x14ac:dyDescent="0.15"/>
    <row r="495" ht="15.75" customHeight="1" x14ac:dyDescent="0.15"/>
    <row r="496" ht="15.75" customHeight="1" x14ac:dyDescent="0.15"/>
    <row r="497" ht="15.75" customHeight="1" x14ac:dyDescent="0.15"/>
    <row r="498" ht="15.75" customHeight="1" x14ac:dyDescent="0.15"/>
    <row r="499" ht="15.75" customHeight="1" x14ac:dyDescent="0.15"/>
    <row r="500" ht="15.75" customHeight="1" x14ac:dyDescent="0.15"/>
    <row r="501" ht="15.75" customHeight="1" x14ac:dyDescent="0.15"/>
    <row r="502" ht="15.75" customHeight="1" x14ac:dyDescent="0.15"/>
    <row r="503" ht="15.75" customHeight="1" x14ac:dyDescent="0.15"/>
    <row r="504" ht="15.75" customHeight="1" x14ac:dyDescent="0.15"/>
    <row r="505" ht="15.75" customHeight="1" x14ac:dyDescent="0.15"/>
    <row r="506" ht="15.75" customHeight="1" x14ac:dyDescent="0.15"/>
    <row r="507" ht="15.75" customHeight="1" x14ac:dyDescent="0.15"/>
    <row r="508" ht="15.75" customHeight="1" x14ac:dyDescent="0.15"/>
    <row r="509" ht="15.75" customHeight="1" x14ac:dyDescent="0.15"/>
    <row r="510" ht="15.75" customHeight="1" x14ac:dyDescent="0.15"/>
    <row r="511" ht="15.75" customHeight="1" x14ac:dyDescent="0.15"/>
    <row r="512" ht="15.75" customHeight="1" x14ac:dyDescent="0.15"/>
    <row r="513" ht="15.75" customHeight="1" x14ac:dyDescent="0.15"/>
    <row r="514" ht="15.75" customHeight="1" x14ac:dyDescent="0.15"/>
    <row r="515" ht="15.75" customHeight="1" x14ac:dyDescent="0.15"/>
    <row r="516" ht="15.75" customHeight="1" x14ac:dyDescent="0.15"/>
    <row r="517" ht="15.75" customHeight="1" x14ac:dyDescent="0.15"/>
    <row r="518" ht="15.75" customHeight="1" x14ac:dyDescent="0.15"/>
    <row r="519" ht="15.75" customHeight="1" x14ac:dyDescent="0.15"/>
    <row r="520" ht="15.75" customHeight="1" x14ac:dyDescent="0.15"/>
    <row r="521" ht="15.75" customHeight="1" x14ac:dyDescent="0.15"/>
    <row r="522" ht="15.75" customHeight="1" x14ac:dyDescent="0.15"/>
    <row r="523" ht="15.75" customHeight="1" x14ac:dyDescent="0.15"/>
    <row r="524" ht="15.75" customHeight="1" x14ac:dyDescent="0.15"/>
    <row r="525" ht="15.75" customHeight="1" x14ac:dyDescent="0.15"/>
    <row r="526" ht="15.75" customHeight="1" x14ac:dyDescent="0.15"/>
    <row r="527" ht="15.75" customHeight="1" x14ac:dyDescent="0.15"/>
    <row r="528" ht="15.75" customHeight="1" x14ac:dyDescent="0.15"/>
    <row r="529" ht="15.75" customHeight="1" x14ac:dyDescent="0.15"/>
    <row r="530" ht="15.75" customHeight="1" x14ac:dyDescent="0.15"/>
    <row r="531" ht="15.75" customHeight="1" x14ac:dyDescent="0.15"/>
    <row r="532" ht="15.75" customHeight="1" x14ac:dyDescent="0.15"/>
    <row r="533" ht="15.75" customHeight="1" x14ac:dyDescent="0.15"/>
    <row r="534" ht="15.75" customHeight="1" x14ac:dyDescent="0.15"/>
    <row r="535" ht="15.75" customHeight="1" x14ac:dyDescent="0.15"/>
    <row r="536" ht="15.75" customHeight="1" x14ac:dyDescent="0.15"/>
    <row r="537" ht="15.75" customHeight="1" x14ac:dyDescent="0.15"/>
    <row r="538" ht="15.75" customHeight="1" x14ac:dyDescent="0.15"/>
    <row r="539" ht="15.75" customHeight="1" x14ac:dyDescent="0.15"/>
    <row r="540" ht="15.75" customHeight="1" x14ac:dyDescent="0.15"/>
    <row r="541" ht="15.75" customHeight="1" x14ac:dyDescent="0.15"/>
    <row r="542" ht="15.75" customHeight="1" x14ac:dyDescent="0.15"/>
    <row r="543" ht="15.75" customHeight="1" x14ac:dyDescent="0.15"/>
    <row r="544" ht="15.75" customHeight="1" x14ac:dyDescent="0.15"/>
    <row r="545" ht="15.75" customHeight="1" x14ac:dyDescent="0.15"/>
    <row r="546" ht="15.75" customHeight="1" x14ac:dyDescent="0.15"/>
    <row r="547" ht="15.75" customHeight="1" x14ac:dyDescent="0.15"/>
    <row r="548" ht="15.75" customHeight="1" x14ac:dyDescent="0.15"/>
    <row r="549" ht="15.75" customHeight="1" x14ac:dyDescent="0.15"/>
    <row r="550" ht="15.75" customHeight="1" x14ac:dyDescent="0.15"/>
    <row r="551" ht="15.75" customHeight="1" x14ac:dyDescent="0.15"/>
    <row r="552" ht="15.75" customHeight="1" x14ac:dyDescent="0.15"/>
    <row r="553" ht="15.75" customHeight="1" x14ac:dyDescent="0.15"/>
    <row r="554" ht="15.75" customHeight="1" x14ac:dyDescent="0.15"/>
    <row r="555" ht="15.75" customHeight="1" x14ac:dyDescent="0.15"/>
    <row r="556" ht="15.75" customHeight="1" x14ac:dyDescent="0.15"/>
    <row r="557" ht="15.75" customHeight="1" x14ac:dyDescent="0.15"/>
    <row r="558" ht="15.75" customHeight="1" x14ac:dyDescent="0.15"/>
    <row r="559" ht="15.75" customHeight="1" x14ac:dyDescent="0.15"/>
    <row r="560" ht="15.75" customHeight="1" x14ac:dyDescent="0.15"/>
    <row r="561" ht="15.75" customHeight="1" x14ac:dyDescent="0.15"/>
    <row r="562" ht="15.75" customHeight="1" x14ac:dyDescent="0.15"/>
    <row r="563" ht="15.75" customHeight="1" x14ac:dyDescent="0.15"/>
    <row r="564" ht="15.75" customHeight="1" x14ac:dyDescent="0.15"/>
    <row r="565" ht="15.75" customHeight="1" x14ac:dyDescent="0.15"/>
    <row r="566" ht="15.75" customHeight="1" x14ac:dyDescent="0.15"/>
    <row r="567" ht="15.75" customHeight="1" x14ac:dyDescent="0.15"/>
    <row r="568" ht="15.75" customHeight="1" x14ac:dyDescent="0.15"/>
    <row r="569" ht="15.75" customHeight="1" x14ac:dyDescent="0.15"/>
    <row r="570" ht="15.75" customHeight="1" x14ac:dyDescent="0.15"/>
    <row r="571" ht="15.75" customHeight="1" x14ac:dyDescent="0.15"/>
    <row r="572" ht="15.75" customHeight="1" x14ac:dyDescent="0.15"/>
    <row r="573" ht="15.75" customHeight="1" x14ac:dyDescent="0.15"/>
    <row r="574" ht="15.75" customHeight="1" x14ac:dyDescent="0.15"/>
    <row r="575" ht="15.75" customHeight="1" x14ac:dyDescent="0.15"/>
    <row r="576" ht="15.75" customHeight="1" x14ac:dyDescent="0.15"/>
    <row r="577" ht="15.75" customHeight="1" x14ac:dyDescent="0.15"/>
    <row r="578" ht="15.75" customHeight="1" x14ac:dyDescent="0.15"/>
    <row r="579" ht="15.75" customHeight="1" x14ac:dyDescent="0.15"/>
    <row r="580" ht="15.75" customHeight="1" x14ac:dyDescent="0.15"/>
    <row r="581" ht="15.75" customHeight="1" x14ac:dyDescent="0.15"/>
    <row r="582" ht="15.75" customHeight="1" x14ac:dyDescent="0.15"/>
    <row r="583" ht="15.75" customHeight="1" x14ac:dyDescent="0.15"/>
    <row r="584" ht="15.75" customHeight="1" x14ac:dyDescent="0.15"/>
    <row r="585" ht="15.75" customHeight="1" x14ac:dyDescent="0.15"/>
    <row r="586" ht="15.75" customHeight="1" x14ac:dyDescent="0.15"/>
    <row r="587" ht="15.75" customHeight="1" x14ac:dyDescent="0.15"/>
    <row r="588" ht="15.75" customHeight="1" x14ac:dyDescent="0.15"/>
    <row r="589" ht="15.75" customHeight="1" x14ac:dyDescent="0.15"/>
    <row r="590" ht="15.75" customHeight="1" x14ac:dyDescent="0.15"/>
    <row r="591" ht="15.75" customHeight="1" x14ac:dyDescent="0.15"/>
    <row r="592" ht="15.75" customHeight="1" x14ac:dyDescent="0.15"/>
    <row r="593" ht="15.75" customHeight="1" x14ac:dyDescent="0.15"/>
    <row r="594" ht="15.75" customHeight="1" x14ac:dyDescent="0.15"/>
    <row r="595" ht="15.75" customHeight="1" x14ac:dyDescent="0.15"/>
    <row r="596" ht="15.75" customHeight="1" x14ac:dyDescent="0.15"/>
    <row r="597" ht="15.75" customHeight="1" x14ac:dyDescent="0.15"/>
    <row r="598" ht="15.75" customHeight="1" x14ac:dyDescent="0.15"/>
    <row r="599" ht="15.75" customHeight="1" x14ac:dyDescent="0.15"/>
    <row r="600" ht="15.75" customHeight="1" x14ac:dyDescent="0.15"/>
    <row r="601" ht="15.75" customHeight="1" x14ac:dyDescent="0.15"/>
    <row r="602" ht="15.75" customHeight="1" x14ac:dyDescent="0.15"/>
    <row r="603" ht="15.75" customHeight="1" x14ac:dyDescent="0.15"/>
    <row r="604" ht="15.75" customHeight="1" x14ac:dyDescent="0.15"/>
    <row r="605" ht="15.75" customHeight="1" x14ac:dyDescent="0.15"/>
    <row r="606" ht="15.75" customHeight="1" x14ac:dyDescent="0.15"/>
    <row r="607" ht="15.75" customHeight="1" x14ac:dyDescent="0.15"/>
    <row r="608" ht="15.75" customHeight="1" x14ac:dyDescent="0.15"/>
    <row r="609" ht="15.75" customHeight="1" x14ac:dyDescent="0.15"/>
    <row r="610" ht="15.75" customHeight="1" x14ac:dyDescent="0.15"/>
    <row r="611" ht="15.75" customHeight="1" x14ac:dyDescent="0.15"/>
    <row r="612" ht="15.75" customHeight="1" x14ac:dyDescent="0.15"/>
    <row r="613" ht="15.75" customHeight="1" x14ac:dyDescent="0.15"/>
    <row r="614" ht="15.75" customHeight="1" x14ac:dyDescent="0.15"/>
    <row r="615" ht="15.75" customHeight="1" x14ac:dyDescent="0.15"/>
    <row r="616" ht="15.75" customHeight="1" x14ac:dyDescent="0.15"/>
    <row r="617" ht="15.75" customHeight="1" x14ac:dyDescent="0.15"/>
    <row r="618" ht="15.75" customHeight="1" x14ac:dyDescent="0.15"/>
    <row r="619" ht="15.75" customHeight="1" x14ac:dyDescent="0.15"/>
    <row r="620" ht="15.75" customHeight="1" x14ac:dyDescent="0.15"/>
    <row r="621" ht="15.75" customHeight="1" x14ac:dyDescent="0.15"/>
    <row r="622" ht="15.75" customHeight="1" x14ac:dyDescent="0.15"/>
    <row r="623" ht="15.75" customHeight="1" x14ac:dyDescent="0.15"/>
    <row r="624" ht="15.75" customHeight="1" x14ac:dyDescent="0.15"/>
    <row r="625" ht="15.75" customHeight="1" x14ac:dyDescent="0.15"/>
    <row r="626" ht="15.75" customHeight="1" x14ac:dyDescent="0.15"/>
    <row r="627" ht="15.75" customHeight="1" x14ac:dyDescent="0.15"/>
    <row r="628" ht="15.75" customHeight="1" x14ac:dyDescent="0.15"/>
    <row r="629" ht="15.75" customHeight="1" x14ac:dyDescent="0.15"/>
    <row r="630" ht="15.75" customHeight="1" x14ac:dyDescent="0.15"/>
    <row r="631" ht="15.75" customHeight="1" x14ac:dyDescent="0.15"/>
    <row r="632" ht="15.75" customHeight="1" x14ac:dyDescent="0.15"/>
    <row r="633" ht="15.75" customHeight="1" x14ac:dyDescent="0.15"/>
    <row r="634" ht="15.75" customHeight="1" x14ac:dyDescent="0.15"/>
    <row r="635" ht="15.75" customHeight="1" x14ac:dyDescent="0.15"/>
    <row r="636" ht="15.75" customHeight="1" x14ac:dyDescent="0.15"/>
    <row r="637" ht="15.75" customHeight="1" x14ac:dyDescent="0.15"/>
    <row r="638" ht="15.75" customHeight="1" x14ac:dyDescent="0.15"/>
    <row r="639" ht="15.75" customHeight="1" x14ac:dyDescent="0.15"/>
    <row r="640" ht="15.75" customHeight="1" x14ac:dyDescent="0.15"/>
    <row r="641" ht="15.75" customHeight="1" x14ac:dyDescent="0.15"/>
    <row r="642" ht="15.75" customHeight="1" x14ac:dyDescent="0.15"/>
    <row r="643" ht="15.75" customHeight="1" x14ac:dyDescent="0.15"/>
    <row r="644" ht="15.75" customHeight="1" x14ac:dyDescent="0.15"/>
    <row r="645" ht="15.75" customHeight="1" x14ac:dyDescent="0.15"/>
    <row r="646" ht="15.75" customHeight="1" x14ac:dyDescent="0.15"/>
    <row r="647" ht="15.75" customHeight="1" x14ac:dyDescent="0.15"/>
    <row r="648" ht="15.75" customHeight="1" x14ac:dyDescent="0.15"/>
    <row r="649" ht="15.75" customHeight="1" x14ac:dyDescent="0.15"/>
    <row r="650" ht="15.75" customHeight="1" x14ac:dyDescent="0.15"/>
    <row r="651" ht="15.75" customHeight="1" x14ac:dyDescent="0.15"/>
    <row r="652" ht="15.75" customHeight="1" x14ac:dyDescent="0.15"/>
    <row r="653" ht="15.75" customHeight="1" x14ac:dyDescent="0.15"/>
    <row r="654" ht="15.75" customHeight="1" x14ac:dyDescent="0.15"/>
    <row r="655" ht="15.75" customHeight="1" x14ac:dyDescent="0.15"/>
    <row r="656" ht="15.75" customHeight="1" x14ac:dyDescent="0.15"/>
    <row r="657" ht="15.75" customHeight="1" x14ac:dyDescent="0.15"/>
    <row r="658" ht="15.75" customHeight="1" x14ac:dyDescent="0.15"/>
    <row r="659" ht="15.75" customHeight="1" x14ac:dyDescent="0.15"/>
    <row r="660" ht="15.75" customHeight="1" x14ac:dyDescent="0.15"/>
    <row r="661" ht="15.75" customHeight="1" x14ac:dyDescent="0.15"/>
    <row r="662" ht="15.75" customHeight="1" x14ac:dyDescent="0.15"/>
    <row r="663" ht="15.75" customHeight="1" x14ac:dyDescent="0.15"/>
    <row r="664" ht="15.75" customHeight="1" x14ac:dyDescent="0.15"/>
    <row r="665" ht="15.75" customHeight="1" x14ac:dyDescent="0.15"/>
    <row r="666" ht="15.75" customHeight="1" x14ac:dyDescent="0.15"/>
    <row r="667" ht="15.75" customHeight="1" x14ac:dyDescent="0.15"/>
    <row r="668" ht="15.75" customHeight="1" x14ac:dyDescent="0.15"/>
    <row r="669" ht="15.75" customHeight="1" x14ac:dyDescent="0.15"/>
    <row r="670" ht="15.75" customHeight="1" x14ac:dyDescent="0.15"/>
    <row r="671" ht="15.75" customHeight="1" x14ac:dyDescent="0.15"/>
    <row r="672" ht="15.75" customHeight="1" x14ac:dyDescent="0.15"/>
    <row r="673" ht="15.75" customHeight="1" x14ac:dyDescent="0.15"/>
    <row r="674" ht="15.75" customHeight="1" x14ac:dyDescent="0.15"/>
    <row r="675" ht="15.75" customHeight="1" x14ac:dyDescent="0.15"/>
    <row r="676" ht="15.75" customHeight="1" x14ac:dyDescent="0.15"/>
    <row r="677" ht="15.75" customHeight="1" x14ac:dyDescent="0.15"/>
    <row r="678" ht="15.75" customHeight="1" x14ac:dyDescent="0.15"/>
    <row r="679" ht="15.75" customHeight="1" x14ac:dyDescent="0.15"/>
    <row r="680" ht="15.75" customHeight="1" x14ac:dyDescent="0.15"/>
    <row r="681" ht="15.75" customHeight="1" x14ac:dyDescent="0.15"/>
    <row r="682" ht="15.75" customHeight="1" x14ac:dyDescent="0.15"/>
    <row r="683" ht="15.75" customHeight="1" x14ac:dyDescent="0.15"/>
    <row r="684" ht="15.75" customHeight="1" x14ac:dyDescent="0.15"/>
    <row r="685" ht="15.75" customHeight="1" x14ac:dyDescent="0.15"/>
    <row r="686" ht="15.75" customHeight="1" x14ac:dyDescent="0.15"/>
    <row r="687" ht="15.75" customHeight="1" x14ac:dyDescent="0.15"/>
    <row r="688" ht="15.75" customHeight="1" x14ac:dyDescent="0.15"/>
    <row r="689" ht="15.75" customHeight="1" x14ac:dyDescent="0.15"/>
    <row r="690" ht="15.75" customHeight="1" x14ac:dyDescent="0.15"/>
    <row r="691" ht="15.75" customHeight="1" x14ac:dyDescent="0.15"/>
    <row r="692" ht="15.75" customHeight="1" x14ac:dyDescent="0.15"/>
    <row r="693" ht="15.75" customHeight="1" x14ac:dyDescent="0.15"/>
    <row r="694" ht="15.75" customHeight="1" x14ac:dyDescent="0.15"/>
    <row r="695" ht="15.75" customHeight="1" x14ac:dyDescent="0.15"/>
    <row r="696" ht="15.75" customHeight="1" x14ac:dyDescent="0.15"/>
    <row r="697" ht="15.75" customHeight="1" x14ac:dyDescent="0.15"/>
    <row r="698" ht="15.75" customHeight="1" x14ac:dyDescent="0.15"/>
    <row r="699" ht="15.75" customHeight="1" x14ac:dyDescent="0.15"/>
    <row r="700" ht="15.75" customHeight="1" x14ac:dyDescent="0.15"/>
    <row r="701" ht="15.75" customHeight="1" x14ac:dyDescent="0.15"/>
    <row r="702" ht="15.75" customHeight="1" x14ac:dyDescent="0.15"/>
    <row r="703" ht="15.75" customHeight="1" x14ac:dyDescent="0.15"/>
    <row r="704" ht="15.75" customHeight="1" x14ac:dyDescent="0.15"/>
    <row r="705" ht="15.75" customHeight="1" x14ac:dyDescent="0.15"/>
    <row r="706" ht="15.75" customHeight="1" x14ac:dyDescent="0.15"/>
    <row r="707" ht="15.75" customHeight="1" x14ac:dyDescent="0.15"/>
    <row r="708" ht="15.75" customHeight="1" x14ac:dyDescent="0.15"/>
    <row r="709" ht="15.75" customHeight="1" x14ac:dyDescent="0.15"/>
    <row r="710" ht="15.75" customHeight="1" x14ac:dyDescent="0.15"/>
    <row r="711" ht="15.75" customHeight="1" x14ac:dyDescent="0.15"/>
    <row r="712" ht="15.75" customHeight="1" x14ac:dyDescent="0.15"/>
    <row r="713" ht="15.75" customHeight="1" x14ac:dyDescent="0.15"/>
    <row r="714" ht="15.75" customHeight="1" x14ac:dyDescent="0.15"/>
    <row r="715" ht="15.75" customHeight="1" x14ac:dyDescent="0.15"/>
    <row r="716" ht="15.75" customHeight="1" x14ac:dyDescent="0.15"/>
    <row r="717" ht="15.75" customHeight="1" x14ac:dyDescent="0.15"/>
    <row r="718" ht="15.75" customHeight="1" x14ac:dyDescent="0.15"/>
    <row r="719" ht="15.75" customHeight="1" x14ac:dyDescent="0.15"/>
    <row r="720" ht="15.75" customHeight="1" x14ac:dyDescent="0.15"/>
    <row r="721" ht="15.75" customHeight="1" x14ac:dyDescent="0.15"/>
    <row r="722" ht="15.75" customHeight="1" x14ac:dyDescent="0.15"/>
    <row r="723" ht="15.75" customHeight="1" x14ac:dyDescent="0.15"/>
    <row r="724" ht="15.75" customHeight="1" x14ac:dyDescent="0.15"/>
    <row r="725" ht="15.75" customHeight="1" x14ac:dyDescent="0.15"/>
    <row r="726" ht="15.75" customHeight="1" x14ac:dyDescent="0.15"/>
    <row r="727" ht="15.75" customHeight="1" x14ac:dyDescent="0.15"/>
    <row r="728" ht="15.75" customHeight="1" x14ac:dyDescent="0.15"/>
    <row r="729" ht="15.75" customHeight="1" x14ac:dyDescent="0.15"/>
    <row r="730" ht="15.75" customHeight="1" x14ac:dyDescent="0.15"/>
    <row r="731" ht="15.75" customHeight="1" x14ac:dyDescent="0.15"/>
    <row r="732" ht="15.75" customHeight="1" x14ac:dyDescent="0.15"/>
    <row r="733" ht="15.75" customHeight="1" x14ac:dyDescent="0.15"/>
    <row r="734" ht="15.75" customHeight="1" x14ac:dyDescent="0.15"/>
    <row r="735" ht="15.75" customHeight="1" x14ac:dyDescent="0.15"/>
    <row r="736" ht="15.75" customHeight="1" x14ac:dyDescent="0.15"/>
    <row r="737" ht="15.75" customHeight="1" x14ac:dyDescent="0.15"/>
    <row r="738" ht="15.75" customHeight="1" x14ac:dyDescent="0.15"/>
    <row r="739" ht="15.75" customHeight="1" x14ac:dyDescent="0.15"/>
    <row r="740" ht="15.75" customHeight="1" x14ac:dyDescent="0.15"/>
    <row r="741" ht="15.75" customHeight="1" x14ac:dyDescent="0.15"/>
    <row r="742" ht="15.75" customHeight="1" x14ac:dyDescent="0.15"/>
    <row r="743" ht="15.75" customHeight="1" x14ac:dyDescent="0.15"/>
    <row r="744" ht="15.75" customHeight="1" x14ac:dyDescent="0.15"/>
    <row r="745" ht="15.75" customHeight="1" x14ac:dyDescent="0.15"/>
    <row r="746" ht="15.75" customHeight="1" x14ac:dyDescent="0.15"/>
    <row r="747" ht="15.75" customHeight="1" x14ac:dyDescent="0.15"/>
    <row r="748" ht="15.75" customHeight="1" x14ac:dyDescent="0.15"/>
    <row r="749" ht="15.75" customHeight="1" x14ac:dyDescent="0.15"/>
    <row r="750" ht="15.75" customHeight="1" x14ac:dyDescent="0.15"/>
    <row r="751" ht="15.75" customHeight="1" x14ac:dyDescent="0.15"/>
    <row r="752" ht="15.75" customHeight="1" x14ac:dyDescent="0.15"/>
    <row r="753" ht="15.75" customHeight="1" x14ac:dyDescent="0.15"/>
    <row r="754" ht="15.75" customHeight="1" x14ac:dyDescent="0.15"/>
    <row r="755" ht="15.75" customHeight="1" x14ac:dyDescent="0.15"/>
    <row r="756" ht="15.75" customHeight="1" x14ac:dyDescent="0.15"/>
    <row r="757" ht="15.75" customHeight="1" x14ac:dyDescent="0.15"/>
    <row r="758" ht="15.75" customHeight="1" x14ac:dyDescent="0.15"/>
    <row r="759" ht="15.75" customHeight="1" x14ac:dyDescent="0.15"/>
    <row r="760" ht="15.75" customHeight="1" x14ac:dyDescent="0.15"/>
    <row r="761" ht="15.75" customHeight="1" x14ac:dyDescent="0.15"/>
    <row r="762" ht="15.75" customHeight="1" x14ac:dyDescent="0.15"/>
    <row r="763" ht="15.75" customHeight="1" x14ac:dyDescent="0.15"/>
    <row r="764" ht="15.75" customHeight="1" x14ac:dyDescent="0.15"/>
    <row r="765" ht="15.75" customHeight="1" x14ac:dyDescent="0.15"/>
    <row r="766" ht="15.75" customHeight="1" x14ac:dyDescent="0.15"/>
    <row r="767" ht="15.75" customHeight="1" x14ac:dyDescent="0.15"/>
    <row r="768" ht="15.75" customHeight="1" x14ac:dyDescent="0.15"/>
    <row r="769" ht="15.75" customHeight="1" x14ac:dyDescent="0.15"/>
    <row r="770" ht="15.75" customHeight="1" x14ac:dyDescent="0.15"/>
    <row r="771" ht="15.75" customHeight="1" x14ac:dyDescent="0.15"/>
    <row r="772" ht="15.75" customHeight="1" x14ac:dyDescent="0.15"/>
    <row r="773" ht="15.75" customHeight="1" x14ac:dyDescent="0.15"/>
    <row r="774" ht="15.75" customHeight="1" x14ac:dyDescent="0.15"/>
    <row r="775" ht="15.75" customHeight="1" x14ac:dyDescent="0.15"/>
    <row r="776" ht="15.75" customHeight="1" x14ac:dyDescent="0.15"/>
    <row r="777" ht="15.75" customHeight="1" x14ac:dyDescent="0.15"/>
    <row r="778" ht="15.75" customHeight="1" x14ac:dyDescent="0.15"/>
    <row r="779" ht="15.75" customHeight="1" x14ac:dyDescent="0.15"/>
    <row r="780" ht="15.75" customHeight="1" x14ac:dyDescent="0.15"/>
    <row r="781" ht="15.75" customHeight="1" x14ac:dyDescent="0.15"/>
    <row r="782" ht="15.75" customHeight="1" x14ac:dyDescent="0.15"/>
    <row r="783" ht="15.75" customHeight="1" x14ac:dyDescent="0.15"/>
    <row r="784" ht="15.75" customHeight="1" x14ac:dyDescent="0.15"/>
    <row r="785" ht="15.75" customHeight="1" x14ac:dyDescent="0.15"/>
    <row r="786" ht="15.75" customHeight="1" x14ac:dyDescent="0.15"/>
    <row r="787" ht="15.75" customHeight="1" x14ac:dyDescent="0.15"/>
    <row r="788" ht="15.75" customHeight="1" x14ac:dyDescent="0.15"/>
    <row r="789" ht="15.75" customHeight="1" x14ac:dyDescent="0.15"/>
    <row r="790" ht="15.75" customHeight="1" x14ac:dyDescent="0.15"/>
    <row r="791" ht="15.75" customHeight="1" x14ac:dyDescent="0.15"/>
    <row r="792" ht="15.75" customHeight="1" x14ac:dyDescent="0.15"/>
    <row r="793" ht="15.75" customHeight="1" x14ac:dyDescent="0.15"/>
    <row r="794" ht="15.75" customHeight="1" x14ac:dyDescent="0.15"/>
    <row r="795" ht="15.75" customHeight="1" x14ac:dyDescent="0.15"/>
    <row r="796" ht="15.75" customHeight="1" x14ac:dyDescent="0.15"/>
    <row r="797" ht="15.75" customHeight="1" x14ac:dyDescent="0.15"/>
    <row r="798" ht="15.75" customHeight="1" x14ac:dyDescent="0.15"/>
    <row r="799" ht="15.75" customHeight="1" x14ac:dyDescent="0.15"/>
    <row r="800" ht="15.75" customHeight="1" x14ac:dyDescent="0.15"/>
    <row r="801" ht="15.75" customHeight="1" x14ac:dyDescent="0.15"/>
    <row r="802" ht="15.75" customHeight="1" x14ac:dyDescent="0.15"/>
    <row r="803" ht="15.75" customHeight="1" x14ac:dyDescent="0.15"/>
    <row r="804" ht="15.75" customHeight="1" x14ac:dyDescent="0.15"/>
    <row r="805" ht="15.75" customHeight="1" x14ac:dyDescent="0.15"/>
    <row r="806" ht="15.75" customHeight="1" x14ac:dyDescent="0.15"/>
    <row r="807" ht="15.75" customHeight="1" x14ac:dyDescent="0.15"/>
    <row r="808" ht="15.75" customHeight="1" x14ac:dyDescent="0.15"/>
    <row r="809" ht="15.75" customHeight="1" x14ac:dyDescent="0.15"/>
    <row r="810" ht="15.75" customHeight="1" x14ac:dyDescent="0.15"/>
    <row r="811" ht="15.75" customHeight="1" x14ac:dyDescent="0.15"/>
    <row r="812" ht="15.75" customHeight="1" x14ac:dyDescent="0.15"/>
    <row r="813" ht="15.75" customHeight="1" x14ac:dyDescent="0.15"/>
    <row r="814" ht="15.75" customHeight="1" x14ac:dyDescent="0.15"/>
    <row r="815" ht="15.75" customHeight="1" x14ac:dyDescent="0.15"/>
    <row r="816" ht="15.75" customHeight="1" x14ac:dyDescent="0.15"/>
    <row r="817" ht="15.75" customHeight="1" x14ac:dyDescent="0.15"/>
    <row r="818" ht="15.75" customHeight="1" x14ac:dyDescent="0.15"/>
    <row r="819" ht="15.75" customHeight="1" x14ac:dyDescent="0.15"/>
    <row r="820" ht="15.75" customHeight="1" x14ac:dyDescent="0.15"/>
    <row r="821" ht="15.75" customHeight="1" x14ac:dyDescent="0.15"/>
    <row r="822" ht="15.75" customHeight="1" x14ac:dyDescent="0.15"/>
    <row r="823" ht="15.75" customHeight="1" x14ac:dyDescent="0.15"/>
    <row r="824" ht="15.75" customHeight="1" x14ac:dyDescent="0.15"/>
    <row r="825" ht="15.75" customHeight="1" x14ac:dyDescent="0.15"/>
    <row r="826" ht="15.75" customHeight="1" x14ac:dyDescent="0.15"/>
    <row r="827" ht="15.75" customHeight="1" x14ac:dyDescent="0.15"/>
    <row r="828" ht="15.75" customHeight="1" x14ac:dyDescent="0.15"/>
    <row r="829" ht="15.75" customHeight="1" x14ac:dyDescent="0.15"/>
    <row r="830" ht="15.75" customHeight="1" x14ac:dyDescent="0.15"/>
    <row r="831" ht="15.75" customHeight="1" x14ac:dyDescent="0.15"/>
    <row r="832" ht="15.75" customHeight="1" x14ac:dyDescent="0.15"/>
    <row r="833" ht="15.75" customHeight="1" x14ac:dyDescent="0.15"/>
    <row r="834" ht="15.75" customHeight="1" x14ac:dyDescent="0.15"/>
    <row r="835" ht="15.75" customHeight="1" x14ac:dyDescent="0.15"/>
    <row r="836" ht="15.75" customHeight="1" x14ac:dyDescent="0.15"/>
    <row r="837" ht="15.75" customHeight="1" x14ac:dyDescent="0.15"/>
    <row r="838" ht="15.75" customHeight="1" x14ac:dyDescent="0.15"/>
    <row r="839" ht="15.75" customHeight="1" x14ac:dyDescent="0.15"/>
    <row r="840" ht="15.75" customHeight="1" x14ac:dyDescent="0.15"/>
    <row r="841" ht="15.75" customHeight="1" x14ac:dyDescent="0.15"/>
    <row r="842" ht="15.75" customHeight="1" x14ac:dyDescent="0.15"/>
    <row r="843" ht="15.75" customHeight="1" x14ac:dyDescent="0.15"/>
    <row r="844" ht="15.75" customHeight="1" x14ac:dyDescent="0.15"/>
    <row r="845" ht="15.75" customHeight="1" x14ac:dyDescent="0.15"/>
    <row r="846" ht="15.75" customHeight="1" x14ac:dyDescent="0.15"/>
    <row r="847" ht="15.75" customHeight="1" x14ac:dyDescent="0.15"/>
    <row r="848" ht="15.75" customHeight="1" x14ac:dyDescent="0.15"/>
    <row r="849" ht="15.75" customHeight="1" x14ac:dyDescent="0.15"/>
    <row r="850" ht="15.75" customHeight="1" x14ac:dyDescent="0.15"/>
    <row r="851" ht="15.75" customHeight="1" x14ac:dyDescent="0.15"/>
    <row r="852" ht="15.75" customHeight="1" x14ac:dyDescent="0.15"/>
    <row r="853" ht="15.75" customHeight="1" x14ac:dyDescent="0.15"/>
    <row r="854" ht="15.75" customHeight="1" x14ac:dyDescent="0.15"/>
    <row r="855" ht="15.75" customHeight="1" x14ac:dyDescent="0.15"/>
    <row r="856" ht="15.75" customHeight="1" x14ac:dyDescent="0.15"/>
    <row r="857" ht="15.75" customHeight="1" x14ac:dyDescent="0.15"/>
    <row r="858" ht="15.75" customHeight="1" x14ac:dyDescent="0.15"/>
    <row r="859" ht="15.75" customHeight="1" x14ac:dyDescent="0.15"/>
    <row r="860" ht="15.75" customHeight="1" x14ac:dyDescent="0.15"/>
    <row r="861" ht="15.75" customHeight="1" x14ac:dyDescent="0.15"/>
    <row r="862" ht="15.75" customHeight="1" x14ac:dyDescent="0.15"/>
    <row r="863" ht="15.75" customHeight="1" x14ac:dyDescent="0.15"/>
    <row r="864" ht="15.75" customHeight="1" x14ac:dyDescent="0.15"/>
    <row r="865" ht="15.75" customHeight="1" x14ac:dyDescent="0.15"/>
    <row r="866" ht="15.75" customHeight="1" x14ac:dyDescent="0.15"/>
    <row r="867" ht="15.75" customHeight="1" x14ac:dyDescent="0.15"/>
    <row r="868" ht="15.75" customHeight="1" x14ac:dyDescent="0.15"/>
    <row r="869" ht="15.75" customHeight="1" x14ac:dyDescent="0.15"/>
    <row r="870" ht="15.75" customHeight="1" x14ac:dyDescent="0.15"/>
    <row r="871" ht="15.75" customHeight="1" x14ac:dyDescent="0.15"/>
    <row r="872" ht="15.75" customHeight="1" x14ac:dyDescent="0.15"/>
    <row r="873" ht="15.75" customHeight="1" x14ac:dyDescent="0.15"/>
    <row r="874" ht="15.75" customHeight="1" x14ac:dyDescent="0.15"/>
    <row r="875" ht="15.75" customHeight="1" x14ac:dyDescent="0.15"/>
    <row r="876" ht="15.75" customHeight="1" x14ac:dyDescent="0.15"/>
    <row r="877" ht="15.75" customHeight="1" x14ac:dyDescent="0.15"/>
    <row r="878" ht="15.75" customHeight="1" x14ac:dyDescent="0.15"/>
    <row r="879" ht="15.75" customHeight="1" x14ac:dyDescent="0.15"/>
    <row r="880" ht="15.75" customHeight="1" x14ac:dyDescent="0.15"/>
    <row r="881" ht="15.75" customHeight="1" x14ac:dyDescent="0.15"/>
    <row r="882" ht="15.75" customHeight="1" x14ac:dyDescent="0.15"/>
    <row r="883" ht="15.75" customHeight="1" x14ac:dyDescent="0.15"/>
    <row r="884" ht="15.75" customHeight="1" x14ac:dyDescent="0.15"/>
    <row r="885" ht="15.75" customHeight="1" x14ac:dyDescent="0.15"/>
    <row r="886" ht="15.75" customHeight="1" x14ac:dyDescent="0.15"/>
    <row r="887" ht="15.75" customHeight="1" x14ac:dyDescent="0.15"/>
    <row r="888" ht="15.75" customHeight="1" x14ac:dyDescent="0.15"/>
    <row r="889" ht="15.75" customHeight="1" x14ac:dyDescent="0.15"/>
    <row r="890" ht="15.75" customHeight="1" x14ac:dyDescent="0.15"/>
    <row r="891" ht="15.75" customHeight="1" x14ac:dyDescent="0.15"/>
    <row r="892" ht="15.75" customHeight="1" x14ac:dyDescent="0.15"/>
    <row r="893" ht="15.75" customHeight="1" x14ac:dyDescent="0.15"/>
    <row r="894" ht="15.75" customHeight="1" x14ac:dyDescent="0.15"/>
    <row r="895" ht="15.75" customHeight="1" x14ac:dyDescent="0.15"/>
    <row r="896" ht="15.75" customHeight="1" x14ac:dyDescent="0.15"/>
    <row r="897" ht="15.75" customHeight="1" x14ac:dyDescent="0.15"/>
    <row r="898" ht="15.75" customHeight="1" x14ac:dyDescent="0.15"/>
    <row r="899" ht="15.75" customHeight="1" x14ac:dyDescent="0.15"/>
    <row r="900" ht="15.75" customHeight="1" x14ac:dyDescent="0.15"/>
    <row r="901" ht="15.75" customHeight="1" x14ac:dyDescent="0.15"/>
    <row r="902" ht="15.75" customHeight="1" x14ac:dyDescent="0.15"/>
    <row r="903" ht="15.75" customHeight="1" x14ac:dyDescent="0.15"/>
    <row r="904" ht="15.75" customHeight="1" x14ac:dyDescent="0.15"/>
    <row r="905" ht="15.75" customHeight="1" x14ac:dyDescent="0.15"/>
    <row r="906" ht="15.75" customHeight="1" x14ac:dyDescent="0.15"/>
    <row r="907" ht="15.75" customHeight="1" x14ac:dyDescent="0.15"/>
    <row r="908" ht="15.75" customHeight="1" x14ac:dyDescent="0.15"/>
    <row r="909" ht="15.75" customHeight="1" x14ac:dyDescent="0.15"/>
    <row r="910" ht="15.75" customHeight="1" x14ac:dyDescent="0.15"/>
    <row r="911" ht="15.75" customHeight="1" x14ac:dyDescent="0.15"/>
    <row r="912" ht="15.75" customHeight="1" x14ac:dyDescent="0.15"/>
    <row r="913" ht="15.75" customHeight="1" x14ac:dyDescent="0.15"/>
    <row r="914" ht="15.75" customHeight="1" x14ac:dyDescent="0.15"/>
    <row r="915" ht="15.75" customHeight="1" x14ac:dyDescent="0.15"/>
    <row r="916" ht="15.75" customHeight="1" x14ac:dyDescent="0.15"/>
    <row r="917" ht="15.75" customHeight="1" x14ac:dyDescent="0.15"/>
    <row r="918" ht="15.75" customHeight="1" x14ac:dyDescent="0.15"/>
    <row r="919" ht="15.75" customHeight="1" x14ac:dyDescent="0.15"/>
    <row r="920" ht="15.75" customHeight="1" x14ac:dyDescent="0.15"/>
    <row r="921" ht="15.75" customHeight="1" x14ac:dyDescent="0.15"/>
    <row r="922" ht="15.75" customHeight="1" x14ac:dyDescent="0.15"/>
    <row r="923" ht="15.75" customHeight="1" x14ac:dyDescent="0.15"/>
    <row r="924" ht="15.75" customHeight="1" x14ac:dyDescent="0.15"/>
    <row r="925" ht="15.75" customHeight="1" x14ac:dyDescent="0.15"/>
    <row r="926" ht="15.75" customHeight="1" x14ac:dyDescent="0.15"/>
    <row r="927" ht="15.75" customHeight="1" x14ac:dyDescent="0.15"/>
    <row r="928" ht="15.75" customHeight="1" x14ac:dyDescent="0.15"/>
    <row r="929" ht="15.75" customHeight="1" x14ac:dyDescent="0.15"/>
    <row r="930" ht="15.75" customHeight="1" x14ac:dyDescent="0.15"/>
    <row r="931" ht="15.75" customHeight="1" x14ac:dyDescent="0.15"/>
    <row r="932" ht="15.75" customHeight="1" x14ac:dyDescent="0.15"/>
    <row r="933" ht="15.75" customHeight="1" x14ac:dyDescent="0.15"/>
    <row r="934" ht="15.75" customHeight="1" x14ac:dyDescent="0.15"/>
    <row r="935" ht="15.75" customHeight="1" x14ac:dyDescent="0.15"/>
    <row r="936" ht="15.75" customHeight="1" x14ac:dyDescent="0.15"/>
    <row r="937" ht="15.75" customHeight="1" x14ac:dyDescent="0.15"/>
    <row r="938" ht="15.75" customHeight="1" x14ac:dyDescent="0.15"/>
    <row r="939" ht="15.75" customHeight="1" x14ac:dyDescent="0.15"/>
    <row r="940" ht="15.75" customHeight="1" x14ac:dyDescent="0.15"/>
    <row r="941" ht="15.75" customHeight="1" x14ac:dyDescent="0.15"/>
    <row r="942" ht="15.75" customHeight="1" x14ac:dyDescent="0.15"/>
    <row r="943" ht="15.75" customHeight="1" x14ac:dyDescent="0.15"/>
    <row r="944" ht="15.75" customHeight="1" x14ac:dyDescent="0.15"/>
    <row r="945" ht="15.75" customHeight="1" x14ac:dyDescent="0.15"/>
    <row r="946" ht="15.75" customHeight="1" x14ac:dyDescent="0.15"/>
    <row r="947" ht="15.75" customHeight="1" x14ac:dyDescent="0.15"/>
    <row r="948" ht="15.75" customHeight="1" x14ac:dyDescent="0.15"/>
    <row r="949" ht="15.75" customHeight="1" x14ac:dyDescent="0.15"/>
    <row r="950" ht="15.75" customHeight="1" x14ac:dyDescent="0.15"/>
    <row r="951" ht="15.75" customHeight="1" x14ac:dyDescent="0.15"/>
    <row r="952" ht="15.75" customHeight="1" x14ac:dyDescent="0.15"/>
    <row r="953" ht="15.75" customHeight="1" x14ac:dyDescent="0.15"/>
    <row r="954" ht="15.75" customHeight="1" x14ac:dyDescent="0.15"/>
    <row r="955" ht="15.75" customHeight="1" x14ac:dyDescent="0.15"/>
    <row r="956" ht="15.75" customHeight="1" x14ac:dyDescent="0.15"/>
    <row r="957" ht="15.75" customHeight="1" x14ac:dyDescent="0.15"/>
    <row r="958" ht="15.75" customHeight="1" x14ac:dyDescent="0.15"/>
    <row r="959" ht="15.75" customHeight="1" x14ac:dyDescent="0.15"/>
    <row r="960" ht="15.75" customHeight="1" x14ac:dyDescent="0.15"/>
    <row r="961" ht="15.75" customHeight="1" x14ac:dyDescent="0.15"/>
    <row r="962" ht="15.75" customHeight="1" x14ac:dyDescent="0.15"/>
    <row r="963" ht="15.75" customHeight="1" x14ac:dyDescent="0.15"/>
    <row r="964" ht="15.75" customHeight="1" x14ac:dyDescent="0.15"/>
    <row r="965" ht="15.75" customHeight="1" x14ac:dyDescent="0.15"/>
    <row r="966" ht="15.75" customHeight="1" x14ac:dyDescent="0.15"/>
    <row r="967" ht="15.75" customHeight="1" x14ac:dyDescent="0.15"/>
    <row r="968" ht="15.75" customHeight="1" x14ac:dyDescent="0.15"/>
    <row r="969" ht="15.75" customHeight="1" x14ac:dyDescent="0.15"/>
    <row r="970" ht="15.75" customHeight="1" x14ac:dyDescent="0.15"/>
    <row r="971" ht="15.75" customHeight="1" x14ac:dyDescent="0.15"/>
    <row r="972" ht="15.75" customHeight="1" x14ac:dyDescent="0.15"/>
    <row r="973" ht="15.75" customHeight="1" x14ac:dyDescent="0.15"/>
    <row r="974" ht="15.75" customHeight="1" x14ac:dyDescent="0.15"/>
    <row r="975" ht="15.75" customHeight="1" x14ac:dyDescent="0.15"/>
    <row r="976" ht="15.75" customHeight="1" x14ac:dyDescent="0.15"/>
    <row r="977" ht="15.75" customHeight="1" x14ac:dyDescent="0.15"/>
    <row r="978" ht="15.75" customHeight="1" x14ac:dyDescent="0.15"/>
    <row r="979" ht="15.75" customHeight="1" x14ac:dyDescent="0.15"/>
    <row r="980" ht="15.75" customHeight="1" x14ac:dyDescent="0.15"/>
    <row r="981" ht="15.75" customHeight="1" x14ac:dyDescent="0.15"/>
    <row r="982" ht="15.75" customHeight="1" x14ac:dyDescent="0.15"/>
    <row r="983" ht="15.75" customHeight="1" x14ac:dyDescent="0.15"/>
    <row r="984" ht="15.75" customHeight="1" x14ac:dyDescent="0.15"/>
    <row r="985" ht="15.75" customHeight="1" x14ac:dyDescent="0.15"/>
    <row r="986" ht="15.75" customHeight="1" x14ac:dyDescent="0.15"/>
    <row r="987" ht="15.75" customHeight="1" x14ac:dyDescent="0.15"/>
    <row r="988" ht="15.75" customHeight="1" x14ac:dyDescent="0.15"/>
    <row r="989" ht="15.75" customHeight="1" x14ac:dyDescent="0.15"/>
    <row r="990" ht="15.75" customHeight="1" x14ac:dyDescent="0.15"/>
    <row r="991" ht="15.75" customHeight="1" x14ac:dyDescent="0.15"/>
    <row r="992" ht="15.75" customHeight="1" x14ac:dyDescent="0.15"/>
    <row r="993" ht="15.75" customHeight="1" x14ac:dyDescent="0.15"/>
    <row r="994" ht="15.75" customHeight="1" x14ac:dyDescent="0.15"/>
    <row r="995" ht="15.75" customHeight="1" x14ac:dyDescent="0.15"/>
    <row r="996" ht="15.75" customHeight="1" x14ac:dyDescent="0.15"/>
    <row r="997" ht="15.75" customHeight="1" x14ac:dyDescent="0.15"/>
    <row r="998" ht="15.75" customHeight="1" x14ac:dyDescent="0.15"/>
    <row r="999" ht="15.75" customHeight="1" x14ac:dyDescent="0.15"/>
    <row r="1000" ht="15.75" customHeight="1" x14ac:dyDescent="0.15"/>
  </sheetData>
  <hyperlinks>
    <hyperlink ref="A18" r:id="rId1" xr:uid="{BB8AB8C5-9F96-41D8-B252-ACC21DAB1BB3}"/>
  </hyperlinks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1EE897-404D-4ADC-856A-1E864FE4E3AA}">
  <dimension ref="A1:X26"/>
  <sheetViews>
    <sheetView tabSelected="1" zoomScaleNormal="100" workbookViewId="0">
      <selection activeCell="AA15" sqref="AA15"/>
    </sheetView>
  </sheetViews>
  <sheetFormatPr baseColWidth="10" defaultColWidth="9.1640625" defaultRowHeight="15" x14ac:dyDescent="0.2"/>
  <cols>
    <col min="1" max="1" width="10" customWidth="1"/>
    <col min="2" max="2" width="8" customWidth="1"/>
    <col min="3" max="3" width="11.1640625" customWidth="1"/>
    <col min="4" max="4" width="7.5" hidden="1" customWidth="1"/>
    <col min="5" max="5" width="12.1640625" hidden="1" customWidth="1"/>
    <col min="6" max="6" width="6.83203125" hidden="1" customWidth="1"/>
    <col min="7" max="7" width="1.1640625" hidden="1" customWidth="1"/>
    <col min="8" max="13" width="6.83203125" customWidth="1"/>
    <col min="14" max="15" width="6.6640625" customWidth="1"/>
    <col min="16" max="16" width="6" customWidth="1"/>
    <col min="17" max="17" width="5.6640625" customWidth="1"/>
    <col min="18" max="18" width="6.33203125" customWidth="1"/>
    <col min="19" max="19" width="10.83203125" customWidth="1"/>
    <col min="20" max="20" width="8.5" hidden="1" customWidth="1"/>
    <col min="21" max="22" width="6.83203125" hidden="1" customWidth="1"/>
    <col min="23" max="23" width="8.5" hidden="1" customWidth="1"/>
    <col min="24" max="24" width="10.6640625" hidden="1" customWidth="1"/>
  </cols>
  <sheetData>
    <row r="1" spans="1:24" s="1" customFormat="1" ht="25" customHeight="1" thickBot="1" x14ac:dyDescent="0.25">
      <c r="A1" s="154" t="s">
        <v>11</v>
      </c>
      <c r="B1" s="155"/>
      <c r="C1" s="160" t="s">
        <v>48</v>
      </c>
      <c r="D1" s="144" t="s">
        <v>49</v>
      </c>
      <c r="E1" s="145"/>
      <c r="F1" s="144" t="s">
        <v>80</v>
      </c>
      <c r="G1" s="145"/>
      <c r="H1" s="144" t="s">
        <v>82</v>
      </c>
      <c r="I1" s="145"/>
      <c r="J1" s="144" t="s">
        <v>84</v>
      </c>
      <c r="K1" s="145"/>
      <c r="L1" s="144" t="s">
        <v>87</v>
      </c>
      <c r="M1" s="145"/>
      <c r="N1" s="142" t="s">
        <v>12</v>
      </c>
      <c r="O1" s="131" t="s">
        <v>45</v>
      </c>
      <c r="P1" s="132"/>
      <c r="Q1" s="132"/>
      <c r="R1" s="132"/>
      <c r="S1" s="133"/>
      <c r="T1" s="162" t="s">
        <v>46</v>
      </c>
      <c r="U1" s="163"/>
      <c r="V1" s="163"/>
      <c r="W1" s="163"/>
      <c r="X1" s="164"/>
    </row>
    <row r="2" spans="1:24" s="1" customFormat="1" ht="15.75" customHeight="1" x14ac:dyDescent="0.2">
      <c r="A2" s="156"/>
      <c r="B2" s="157"/>
      <c r="C2" s="161"/>
      <c r="D2" s="146">
        <v>45782</v>
      </c>
      <c r="E2" s="147"/>
      <c r="F2" s="146">
        <v>45789</v>
      </c>
      <c r="G2" s="147"/>
      <c r="H2" s="146">
        <v>45796</v>
      </c>
      <c r="I2" s="147"/>
      <c r="J2" s="146">
        <v>45803</v>
      </c>
      <c r="K2" s="147"/>
      <c r="L2" s="146">
        <v>45810</v>
      </c>
      <c r="M2" s="147"/>
      <c r="N2" s="143"/>
      <c r="O2" s="134" t="s">
        <v>41</v>
      </c>
      <c r="P2" s="136" t="s">
        <v>44</v>
      </c>
      <c r="Q2" s="140" t="s">
        <v>79</v>
      </c>
      <c r="R2" s="134" t="s">
        <v>13</v>
      </c>
      <c r="S2" s="138" t="s">
        <v>33</v>
      </c>
      <c r="T2" s="165" t="s">
        <v>41</v>
      </c>
      <c r="U2" s="165" t="s">
        <v>44</v>
      </c>
      <c r="V2" s="165" t="s">
        <v>79</v>
      </c>
      <c r="W2" s="165" t="s">
        <v>13</v>
      </c>
      <c r="X2" s="165" t="s">
        <v>33</v>
      </c>
    </row>
    <row r="3" spans="1:24" s="1" customFormat="1" ht="15.75" customHeight="1" thickBot="1" x14ac:dyDescent="0.25">
      <c r="A3" s="158"/>
      <c r="B3" s="159"/>
      <c r="C3" s="161"/>
      <c r="D3" s="38" t="s">
        <v>4</v>
      </c>
      <c r="E3" s="75" t="s">
        <v>5</v>
      </c>
      <c r="F3" s="38" t="s">
        <v>4</v>
      </c>
      <c r="G3" s="75" t="s">
        <v>5</v>
      </c>
      <c r="H3" s="38" t="s">
        <v>4</v>
      </c>
      <c r="I3" s="75" t="s">
        <v>5</v>
      </c>
      <c r="J3" s="38" t="s">
        <v>4</v>
      </c>
      <c r="K3" s="75" t="s">
        <v>5</v>
      </c>
      <c r="L3" s="38" t="s">
        <v>4</v>
      </c>
      <c r="M3" s="75" t="s">
        <v>5</v>
      </c>
      <c r="N3" s="143"/>
      <c r="O3" s="135"/>
      <c r="P3" s="137"/>
      <c r="Q3" s="141"/>
      <c r="R3" s="135"/>
      <c r="S3" s="139"/>
      <c r="T3" s="166"/>
      <c r="U3" s="166"/>
      <c r="V3" s="166"/>
      <c r="W3" s="166"/>
      <c r="X3" s="166"/>
    </row>
    <row r="4" spans="1:24" ht="15" customHeight="1" x14ac:dyDescent="0.2">
      <c r="A4" s="39" t="s">
        <v>64</v>
      </c>
      <c r="B4" s="40" t="s">
        <v>65</v>
      </c>
      <c r="C4" s="41">
        <v>22</v>
      </c>
      <c r="D4" s="148" t="s">
        <v>81</v>
      </c>
      <c r="E4" s="149"/>
      <c r="F4" s="68">
        <v>53</v>
      </c>
      <c r="G4" s="72">
        <v>23</v>
      </c>
      <c r="H4" s="148" t="s">
        <v>81</v>
      </c>
      <c r="I4" s="149"/>
      <c r="J4" s="68"/>
      <c r="K4" s="72"/>
      <c r="L4" s="68"/>
      <c r="M4" s="72"/>
      <c r="N4" s="120">
        <f>F4+J4+L4</f>
        <v>53</v>
      </c>
      <c r="O4" s="56">
        <f>COUNTIF(D4:L4,"&gt;30")</f>
        <v>1</v>
      </c>
      <c r="P4" s="123"/>
      <c r="Q4" s="72"/>
      <c r="R4" s="60">
        <f>SUMIF(G4:M4, "&lt;30")+P4+Q4</f>
        <v>23</v>
      </c>
      <c r="S4" s="84">
        <f>R4/O4</f>
        <v>23</v>
      </c>
      <c r="T4" s="77"/>
      <c r="U4" s="60"/>
      <c r="V4" s="60"/>
      <c r="W4" s="56"/>
      <c r="X4" s="63" t="s">
        <v>50</v>
      </c>
    </row>
    <row r="5" spans="1:24" ht="15" customHeight="1" x14ac:dyDescent="0.2">
      <c r="A5" s="42" t="s">
        <v>0</v>
      </c>
      <c r="B5" s="43" t="s">
        <v>55</v>
      </c>
      <c r="C5" s="44">
        <v>15</v>
      </c>
      <c r="D5" s="150"/>
      <c r="E5" s="151"/>
      <c r="F5" s="45">
        <v>42</v>
      </c>
      <c r="G5" s="73">
        <v>27</v>
      </c>
      <c r="H5" s="150"/>
      <c r="I5" s="151"/>
      <c r="J5" s="45"/>
      <c r="K5" s="73"/>
      <c r="L5" s="45">
        <v>54</v>
      </c>
      <c r="M5" s="73">
        <v>15</v>
      </c>
      <c r="N5" s="121">
        <f>F5+J5+L5</f>
        <v>96</v>
      </c>
      <c r="O5" s="58">
        <f>COUNTIF(D5:L5,"&gt;30")</f>
        <v>2</v>
      </c>
      <c r="P5" s="124"/>
      <c r="Q5" s="73"/>
      <c r="R5" s="61">
        <f>SUMIF(G5:M5, "&lt;30")+P5+Q5</f>
        <v>42</v>
      </c>
      <c r="S5" s="85">
        <f>R5/O5</f>
        <v>21</v>
      </c>
      <c r="T5" s="78"/>
      <c r="U5" s="61"/>
      <c r="V5" s="61"/>
      <c r="W5" s="58"/>
      <c r="X5" s="64"/>
    </row>
    <row r="6" spans="1:24" ht="15" customHeight="1" x14ac:dyDescent="0.2">
      <c r="A6" s="42" t="s">
        <v>53</v>
      </c>
      <c r="B6" s="43" t="s">
        <v>54</v>
      </c>
      <c r="C6" s="44">
        <v>13</v>
      </c>
      <c r="D6" s="150"/>
      <c r="E6" s="151"/>
      <c r="F6" s="76">
        <v>42</v>
      </c>
      <c r="G6" s="73">
        <v>25</v>
      </c>
      <c r="H6" s="150"/>
      <c r="I6" s="151"/>
      <c r="J6" s="76"/>
      <c r="K6" s="73"/>
      <c r="L6" s="119">
        <v>51</v>
      </c>
      <c r="M6" s="73">
        <v>16</v>
      </c>
      <c r="N6" s="121">
        <f>F6+J6+L6</f>
        <v>93</v>
      </c>
      <c r="O6" s="58">
        <f>COUNTIF(D6:L6,"&gt;30")</f>
        <v>2</v>
      </c>
      <c r="P6" s="124">
        <v>1</v>
      </c>
      <c r="Q6" s="73"/>
      <c r="R6" s="61">
        <f>SUMIF(G6:M6, "&lt;30")+P6+Q6</f>
        <v>42</v>
      </c>
      <c r="S6" s="85">
        <f>R6/O6</f>
        <v>21</v>
      </c>
      <c r="T6" s="78"/>
      <c r="U6" s="61"/>
      <c r="V6" s="61"/>
      <c r="W6" s="58"/>
      <c r="X6" s="64"/>
    </row>
    <row r="7" spans="1:24" ht="15" customHeight="1" x14ac:dyDescent="0.2">
      <c r="A7" s="42" t="s">
        <v>53</v>
      </c>
      <c r="B7" s="43" t="s">
        <v>1</v>
      </c>
      <c r="C7" s="44">
        <v>8</v>
      </c>
      <c r="D7" s="150"/>
      <c r="E7" s="151"/>
      <c r="F7" s="82">
        <v>45</v>
      </c>
      <c r="G7" s="73">
        <v>17</v>
      </c>
      <c r="H7" s="150"/>
      <c r="I7" s="151"/>
      <c r="J7" s="82"/>
      <c r="K7" s="73"/>
      <c r="L7" s="82">
        <v>43</v>
      </c>
      <c r="M7" s="73">
        <v>19</v>
      </c>
      <c r="N7" s="121">
        <f>F7+J7+L7</f>
        <v>88</v>
      </c>
      <c r="O7" s="58">
        <f>COUNTIF(D7:L7,"&gt;30")</f>
        <v>2</v>
      </c>
      <c r="P7" s="124"/>
      <c r="Q7" s="73">
        <v>2</v>
      </c>
      <c r="R7" s="61">
        <f>SUMIF(G7:M7, "&lt;30")+P7+Q7</f>
        <v>38</v>
      </c>
      <c r="S7" s="85">
        <f>R7/O7</f>
        <v>19</v>
      </c>
      <c r="T7" s="78"/>
      <c r="U7" s="61"/>
      <c r="V7" s="61"/>
      <c r="W7" s="58"/>
      <c r="X7" s="64"/>
    </row>
    <row r="8" spans="1:24" ht="15" customHeight="1" x14ac:dyDescent="0.2">
      <c r="A8" s="42" t="s">
        <v>68</v>
      </c>
      <c r="B8" s="43" t="s">
        <v>55</v>
      </c>
      <c r="C8" s="44">
        <v>22</v>
      </c>
      <c r="D8" s="150"/>
      <c r="E8" s="151"/>
      <c r="F8" s="45">
        <v>59</v>
      </c>
      <c r="G8" s="73">
        <v>17</v>
      </c>
      <c r="H8" s="150"/>
      <c r="I8" s="151"/>
      <c r="J8" s="45"/>
      <c r="K8" s="73"/>
      <c r="L8" s="45"/>
      <c r="M8" s="73"/>
      <c r="N8" s="121">
        <f>F8+J8+L8</f>
        <v>59</v>
      </c>
      <c r="O8" s="58">
        <f>COUNTIF(D8:L8,"&gt;30")</f>
        <v>1</v>
      </c>
      <c r="P8" s="124"/>
      <c r="Q8" s="73"/>
      <c r="R8" s="61">
        <f>SUMIF(G8:M8, "&lt;30")+P8+Q8</f>
        <v>17</v>
      </c>
      <c r="S8" s="85">
        <f>R8/O8</f>
        <v>17</v>
      </c>
      <c r="T8" s="127"/>
      <c r="U8" s="61"/>
      <c r="V8" s="61"/>
      <c r="W8" s="58"/>
      <c r="X8" s="64"/>
    </row>
    <row r="9" spans="1:24" ht="15" customHeight="1" x14ac:dyDescent="0.2">
      <c r="A9" s="42" t="s">
        <v>62</v>
      </c>
      <c r="B9" s="43" t="s">
        <v>63</v>
      </c>
      <c r="C9" s="44">
        <v>15</v>
      </c>
      <c r="D9" s="150"/>
      <c r="E9" s="151"/>
      <c r="F9" s="45"/>
      <c r="G9" s="73"/>
      <c r="H9" s="150"/>
      <c r="I9" s="151"/>
      <c r="J9" s="45">
        <v>52</v>
      </c>
      <c r="K9" s="73">
        <v>17</v>
      </c>
      <c r="L9" s="45"/>
      <c r="M9" s="73"/>
      <c r="N9" s="121">
        <f>F9+J9+L9</f>
        <v>52</v>
      </c>
      <c r="O9" s="58">
        <f>COUNTIF(D9:L9,"&gt;30")</f>
        <v>1</v>
      </c>
      <c r="P9" s="124"/>
      <c r="Q9" s="73"/>
      <c r="R9" s="61">
        <f>SUMIF(G9:M9, "&lt;30")+P9+Q9</f>
        <v>17</v>
      </c>
      <c r="S9" s="85">
        <f>R9/O9</f>
        <v>17</v>
      </c>
      <c r="T9" s="78"/>
      <c r="U9" s="61"/>
      <c r="V9" s="61"/>
      <c r="W9" s="58"/>
      <c r="X9" s="64"/>
    </row>
    <row r="10" spans="1:24" ht="15" customHeight="1" x14ac:dyDescent="0.2">
      <c r="A10" s="42" t="s">
        <v>51</v>
      </c>
      <c r="B10" s="43" t="s">
        <v>52</v>
      </c>
      <c r="C10" s="44">
        <v>21</v>
      </c>
      <c r="D10" s="150"/>
      <c r="E10" s="151"/>
      <c r="F10" s="80">
        <v>61</v>
      </c>
      <c r="G10" s="73">
        <v>14</v>
      </c>
      <c r="H10" s="150"/>
      <c r="I10" s="151"/>
      <c r="J10" s="80">
        <v>56</v>
      </c>
      <c r="K10" s="73">
        <v>19</v>
      </c>
      <c r="L10" s="119">
        <v>60</v>
      </c>
      <c r="M10" s="73">
        <v>15</v>
      </c>
      <c r="N10" s="121">
        <f>F10+J10+L10</f>
        <v>177</v>
      </c>
      <c r="O10" s="58">
        <f>COUNTIF(D10:L10,"&gt;30")</f>
        <v>3</v>
      </c>
      <c r="P10" s="124">
        <v>2</v>
      </c>
      <c r="Q10" s="73"/>
      <c r="R10" s="61">
        <f>SUMIF(G10:M10, "&lt;30")+P10+Q10</f>
        <v>50</v>
      </c>
      <c r="S10" s="85">
        <f>R10/O10</f>
        <v>16.666666666666668</v>
      </c>
      <c r="T10" s="91"/>
      <c r="U10" s="61"/>
      <c r="V10" s="61"/>
      <c r="W10" s="58"/>
      <c r="X10" s="64"/>
    </row>
    <row r="11" spans="1:24" ht="15" customHeight="1" x14ac:dyDescent="0.2">
      <c r="A11" s="42" t="s">
        <v>70</v>
      </c>
      <c r="B11" s="43" t="s">
        <v>71</v>
      </c>
      <c r="C11" s="44">
        <v>18</v>
      </c>
      <c r="D11" s="150"/>
      <c r="E11" s="151"/>
      <c r="F11" s="45">
        <v>56</v>
      </c>
      <c r="G11" s="73">
        <v>16</v>
      </c>
      <c r="H11" s="150"/>
      <c r="I11" s="151"/>
      <c r="J11" s="45"/>
      <c r="K11" s="73"/>
      <c r="L11" s="45"/>
      <c r="M11" s="73"/>
      <c r="N11" s="121">
        <f>F11+J11+L11</f>
        <v>56</v>
      </c>
      <c r="O11" s="58">
        <f>COUNTIF(D11:L11,"&gt;30")</f>
        <v>1</v>
      </c>
      <c r="P11" s="124"/>
      <c r="Q11" s="73"/>
      <c r="R11" s="61">
        <f>SUMIF(G11:M11, "&lt;30")+P11+Q11</f>
        <v>16</v>
      </c>
      <c r="S11" s="85">
        <f>R11/O11</f>
        <v>16</v>
      </c>
      <c r="T11" s="79"/>
      <c r="U11" s="61"/>
      <c r="V11" s="61"/>
      <c r="W11" s="58"/>
      <c r="X11" s="64"/>
    </row>
    <row r="12" spans="1:24" ht="15" customHeight="1" x14ac:dyDescent="0.2">
      <c r="A12" s="42" t="s">
        <v>2</v>
      </c>
      <c r="B12" s="43" t="s">
        <v>69</v>
      </c>
      <c r="C12" s="44">
        <v>8</v>
      </c>
      <c r="D12" s="150"/>
      <c r="E12" s="151"/>
      <c r="F12" s="45">
        <v>46</v>
      </c>
      <c r="G12" s="73">
        <v>16</v>
      </c>
      <c r="H12" s="150"/>
      <c r="I12" s="151"/>
      <c r="J12" s="45"/>
      <c r="K12" s="73"/>
      <c r="L12" s="45"/>
      <c r="M12" s="73"/>
      <c r="N12" s="121">
        <f>F12+J12+L12</f>
        <v>46</v>
      </c>
      <c r="O12" s="58">
        <f>COUNTIF(D12:L12,"&gt;30")</f>
        <v>1</v>
      </c>
      <c r="P12" s="124"/>
      <c r="Q12" s="73"/>
      <c r="R12" s="61">
        <f>SUMIF(G12:M12, "&lt;30")+P12+Q12</f>
        <v>16</v>
      </c>
      <c r="S12" s="85">
        <f>R12/O12</f>
        <v>16</v>
      </c>
      <c r="T12" s="79"/>
      <c r="U12" s="61"/>
      <c r="V12" s="61"/>
      <c r="W12" s="58"/>
      <c r="X12" s="64"/>
    </row>
    <row r="13" spans="1:24" ht="15" customHeight="1" x14ac:dyDescent="0.2">
      <c r="A13" s="42" t="s">
        <v>3</v>
      </c>
      <c r="B13" s="43" t="s">
        <v>65</v>
      </c>
      <c r="C13" s="44">
        <v>17</v>
      </c>
      <c r="D13" s="150"/>
      <c r="E13" s="151"/>
      <c r="F13" s="45">
        <v>55</v>
      </c>
      <c r="G13" s="73">
        <v>16</v>
      </c>
      <c r="H13" s="150"/>
      <c r="I13" s="151"/>
      <c r="J13" s="45"/>
      <c r="K13" s="73"/>
      <c r="L13" s="45">
        <v>56</v>
      </c>
      <c r="M13" s="73">
        <v>15</v>
      </c>
      <c r="N13" s="121">
        <f>F13+J13+L13</f>
        <v>111</v>
      </c>
      <c r="O13" s="58">
        <f>COUNTIF(D13:L13,"&gt;30")</f>
        <v>2</v>
      </c>
      <c r="P13" s="124"/>
      <c r="Q13" s="73"/>
      <c r="R13" s="61">
        <f>SUMIF(G13:M13, "&lt;30")+P13+Q13</f>
        <v>31</v>
      </c>
      <c r="S13" s="85">
        <f>R13/O13</f>
        <v>15.5</v>
      </c>
      <c r="T13" s="79"/>
      <c r="U13" s="61"/>
      <c r="V13" s="61"/>
      <c r="W13" s="58"/>
      <c r="X13" s="64"/>
    </row>
    <row r="14" spans="1:24" ht="15" customHeight="1" x14ac:dyDescent="0.2">
      <c r="A14" s="42" t="s">
        <v>88</v>
      </c>
      <c r="B14" s="43" t="s">
        <v>89</v>
      </c>
      <c r="C14" s="44" t="s">
        <v>10</v>
      </c>
      <c r="D14" s="150"/>
      <c r="E14" s="151"/>
      <c r="F14" s="67"/>
      <c r="G14" s="73"/>
      <c r="H14" s="150"/>
      <c r="I14" s="151"/>
      <c r="J14" s="67"/>
      <c r="K14" s="73"/>
      <c r="L14" s="170">
        <v>50</v>
      </c>
      <c r="M14" s="73"/>
      <c r="N14" s="121">
        <f>F14+J14+L14</f>
        <v>50</v>
      </c>
      <c r="O14" s="58">
        <f>COUNTIF(D14:L14,"&gt;30")</f>
        <v>1</v>
      </c>
      <c r="P14" s="124">
        <v>1</v>
      </c>
      <c r="Q14" s="73"/>
      <c r="R14" s="61">
        <f>SUMIF(G14:M14, "&lt;30")+P14+Q14</f>
        <v>1</v>
      </c>
      <c r="S14" s="85"/>
      <c r="T14" s="78"/>
      <c r="U14" s="61"/>
      <c r="V14" s="61"/>
      <c r="W14" s="58"/>
      <c r="X14" s="64"/>
    </row>
    <row r="15" spans="1:24" ht="15" customHeight="1" x14ac:dyDescent="0.2">
      <c r="A15" s="42" t="s">
        <v>74</v>
      </c>
      <c r="B15" s="43" t="s">
        <v>75</v>
      </c>
      <c r="C15" s="44" t="s">
        <v>10</v>
      </c>
      <c r="D15" s="150"/>
      <c r="E15" s="151"/>
      <c r="F15" s="45">
        <v>46</v>
      </c>
      <c r="G15" s="73"/>
      <c r="H15" s="150"/>
      <c r="I15" s="151"/>
      <c r="J15" s="45"/>
      <c r="K15" s="73"/>
      <c r="L15" s="45">
        <v>46</v>
      </c>
      <c r="M15" s="73"/>
      <c r="N15" s="121">
        <f>F15+J15+L15</f>
        <v>92</v>
      </c>
      <c r="O15" s="58">
        <f>COUNTIF(D15:L15,"&gt;30")</f>
        <v>2</v>
      </c>
      <c r="P15" s="125"/>
      <c r="Q15" s="83"/>
      <c r="R15" s="61">
        <f>SUMIF(G15:M15, "&lt;30")+P15+Q15</f>
        <v>0</v>
      </c>
      <c r="S15" s="85"/>
      <c r="T15" s="79"/>
      <c r="U15" s="58"/>
      <c r="V15" s="58"/>
      <c r="W15" s="58"/>
      <c r="X15" s="64"/>
    </row>
    <row r="16" spans="1:24" ht="15" customHeight="1" x14ac:dyDescent="0.2">
      <c r="A16" s="42" t="s">
        <v>58</v>
      </c>
      <c r="B16" s="43" t="s">
        <v>76</v>
      </c>
      <c r="C16" s="44" t="s">
        <v>10</v>
      </c>
      <c r="D16" s="150"/>
      <c r="E16" s="151"/>
      <c r="F16" s="45">
        <v>51</v>
      </c>
      <c r="G16" s="73"/>
      <c r="H16" s="150"/>
      <c r="I16" s="151"/>
      <c r="J16" s="45"/>
      <c r="K16" s="73"/>
      <c r="L16" s="45"/>
      <c r="M16" s="73"/>
      <c r="N16" s="121">
        <f>F16+J16+L16</f>
        <v>51</v>
      </c>
      <c r="O16" s="58">
        <f>COUNTIF(D16:L16,"&gt;30")</f>
        <v>1</v>
      </c>
      <c r="P16" s="124"/>
      <c r="Q16" s="73"/>
      <c r="R16" s="61">
        <f>SUMIF(G16:M16, "&lt;30")+P16+Q16</f>
        <v>0</v>
      </c>
      <c r="S16" s="85"/>
      <c r="T16" s="79"/>
      <c r="U16" s="61"/>
      <c r="V16" s="61"/>
      <c r="W16" s="58"/>
      <c r="X16" s="64"/>
    </row>
    <row r="17" spans="1:24" ht="15" customHeight="1" x14ac:dyDescent="0.2">
      <c r="A17" s="42" t="s">
        <v>72</v>
      </c>
      <c r="B17" s="43" t="s">
        <v>73</v>
      </c>
      <c r="C17" s="44" t="s">
        <v>10</v>
      </c>
      <c r="D17" s="150"/>
      <c r="E17" s="151"/>
      <c r="F17" s="45">
        <v>41</v>
      </c>
      <c r="G17" s="73"/>
      <c r="H17" s="150"/>
      <c r="I17" s="151"/>
      <c r="J17" s="45"/>
      <c r="K17" s="73"/>
      <c r="L17" s="45"/>
      <c r="M17" s="73"/>
      <c r="N17" s="121">
        <f>F17+J17+L17</f>
        <v>41</v>
      </c>
      <c r="O17" s="58">
        <f>COUNTIF(D17:L17,"&gt;30")</f>
        <v>1</v>
      </c>
      <c r="P17" s="124"/>
      <c r="Q17" s="73"/>
      <c r="R17" s="61">
        <f>SUMIF(G17:M17, "&lt;30")+P17+Q17</f>
        <v>0</v>
      </c>
      <c r="S17" s="85"/>
      <c r="T17" s="79"/>
      <c r="U17" s="61"/>
      <c r="V17" s="61"/>
      <c r="W17" s="58"/>
      <c r="X17" s="64"/>
    </row>
    <row r="18" spans="1:24" ht="15" customHeight="1" x14ac:dyDescent="0.2">
      <c r="A18" s="42" t="s">
        <v>60</v>
      </c>
      <c r="B18" s="43" t="s">
        <v>61</v>
      </c>
      <c r="C18" s="44">
        <v>13</v>
      </c>
      <c r="D18" s="150"/>
      <c r="E18" s="151"/>
      <c r="F18" s="46"/>
      <c r="G18" s="73"/>
      <c r="H18" s="150"/>
      <c r="I18" s="151"/>
      <c r="J18" s="46"/>
      <c r="K18" s="73"/>
      <c r="L18" s="46"/>
      <c r="M18" s="73"/>
      <c r="N18" s="121">
        <f>F18+J18+L18</f>
        <v>0</v>
      </c>
      <c r="O18" s="58"/>
      <c r="P18" s="124"/>
      <c r="Q18" s="73"/>
      <c r="R18" s="61">
        <f>SUMIF(G18:M18, "&lt;30")+P18+Q18</f>
        <v>0</v>
      </c>
      <c r="S18" s="85"/>
      <c r="T18" s="78"/>
      <c r="U18" s="61"/>
      <c r="V18" s="61"/>
      <c r="W18" s="58"/>
      <c r="X18" s="64"/>
    </row>
    <row r="19" spans="1:24" ht="15" customHeight="1" x14ac:dyDescent="0.2">
      <c r="A19" s="42" t="s">
        <v>56</v>
      </c>
      <c r="B19" s="43" t="s">
        <v>57</v>
      </c>
      <c r="C19" s="44">
        <v>2</v>
      </c>
      <c r="D19" s="150"/>
      <c r="E19" s="151"/>
      <c r="F19" s="67"/>
      <c r="G19" s="73"/>
      <c r="H19" s="150"/>
      <c r="I19" s="151"/>
      <c r="J19" s="67"/>
      <c r="K19" s="73"/>
      <c r="L19" s="67"/>
      <c r="M19" s="73"/>
      <c r="N19" s="121">
        <f>F19+J19+L19</f>
        <v>0</v>
      </c>
      <c r="O19" s="58"/>
      <c r="P19" s="124"/>
      <c r="Q19" s="73"/>
      <c r="R19" s="61">
        <f>SUMIF(G19:M19, "&lt;30")+P19+Q19</f>
        <v>0</v>
      </c>
      <c r="S19" s="85"/>
      <c r="T19" s="78"/>
      <c r="U19" s="61"/>
      <c r="V19" s="61"/>
      <c r="W19" s="58"/>
      <c r="X19" s="64"/>
    </row>
    <row r="20" spans="1:24" ht="15" customHeight="1" x14ac:dyDescent="0.2">
      <c r="A20" s="42" t="s">
        <v>66</v>
      </c>
      <c r="B20" s="43" t="s">
        <v>67</v>
      </c>
      <c r="C20" s="44">
        <v>15</v>
      </c>
      <c r="D20" s="150"/>
      <c r="E20" s="151"/>
      <c r="F20" s="45"/>
      <c r="G20" s="73"/>
      <c r="H20" s="150"/>
      <c r="I20" s="151"/>
      <c r="J20" s="45"/>
      <c r="K20" s="73"/>
      <c r="L20" s="45"/>
      <c r="M20" s="73"/>
      <c r="N20" s="121">
        <f>F20+J20+L20</f>
        <v>0</v>
      </c>
      <c r="O20" s="58"/>
      <c r="P20" s="124"/>
      <c r="Q20" s="73"/>
      <c r="R20" s="61">
        <f>SUMIF(G20:M20, "&lt;30")+P20+Q20</f>
        <v>0</v>
      </c>
      <c r="S20" s="85"/>
      <c r="T20" s="79"/>
      <c r="U20" s="61"/>
      <c r="V20" s="61"/>
      <c r="W20" s="58"/>
      <c r="X20" s="64"/>
    </row>
    <row r="21" spans="1:24" ht="15" customHeight="1" thickBot="1" x14ac:dyDescent="0.25">
      <c r="A21" s="69" t="s">
        <v>58</v>
      </c>
      <c r="B21" s="70" t="s">
        <v>59</v>
      </c>
      <c r="C21" s="71">
        <v>11</v>
      </c>
      <c r="D21" s="152"/>
      <c r="E21" s="153"/>
      <c r="F21" s="52"/>
      <c r="G21" s="74"/>
      <c r="H21" s="152"/>
      <c r="I21" s="153"/>
      <c r="J21" s="52"/>
      <c r="K21" s="74"/>
      <c r="L21" s="52"/>
      <c r="M21" s="74"/>
      <c r="N21" s="122"/>
      <c r="O21" s="59"/>
      <c r="P21" s="126"/>
      <c r="Q21" s="74"/>
      <c r="R21" s="62">
        <f>SUMIF(G21:M21, "&lt;30")+P21+Q21</f>
        <v>0</v>
      </c>
      <c r="S21" s="86"/>
      <c r="T21" s="81"/>
      <c r="U21" s="62"/>
      <c r="V21" s="62"/>
      <c r="W21" s="59"/>
      <c r="X21" s="65"/>
    </row>
    <row r="22" spans="1:24" s="51" customFormat="1" ht="16" thickBot="1" x14ac:dyDescent="0.25">
      <c r="A22" s="87"/>
      <c r="B22" s="88"/>
      <c r="C22" s="88"/>
      <c r="D22" s="89"/>
      <c r="E22" s="89"/>
      <c r="F22" s="89">
        <f>AVERAGEIF(F4:F21,"&gt;0")</f>
        <v>49.75</v>
      </c>
      <c r="G22" s="89"/>
      <c r="H22" s="89"/>
      <c r="I22" s="89"/>
      <c r="J22" s="89">
        <f>AVERAGEIF(J4:J21,"&gt;0")</f>
        <v>54</v>
      </c>
      <c r="K22" s="89"/>
      <c r="L22" s="89">
        <f>AVERAGEIF(L4:L21,"&gt;0")</f>
        <v>51.428571428571431</v>
      </c>
      <c r="M22" s="89"/>
      <c r="N22" s="90"/>
    </row>
    <row r="23" spans="1:24" x14ac:dyDescent="0.2">
      <c r="C23" s="48"/>
      <c r="N23" s="49"/>
      <c r="O23" s="49"/>
      <c r="P23" s="47"/>
      <c r="Q23" s="47"/>
      <c r="R23" s="49"/>
      <c r="S23" s="50"/>
    </row>
    <row r="24" spans="1:24" x14ac:dyDescent="0.2">
      <c r="C24" s="92" t="s">
        <v>6</v>
      </c>
      <c r="D24" s="54" t="s">
        <v>8</v>
      </c>
      <c r="F24" s="54"/>
      <c r="H24" s="54"/>
      <c r="J24" s="54"/>
      <c r="L24" s="54"/>
    </row>
    <row r="25" spans="1:24" x14ac:dyDescent="0.2">
      <c r="C25" s="93" t="s">
        <v>7</v>
      </c>
      <c r="D25" s="53" t="s">
        <v>9</v>
      </c>
      <c r="F25" s="53"/>
      <c r="H25" s="53"/>
      <c r="J25" s="53"/>
      <c r="L25" s="53"/>
      <c r="N25" s="66"/>
    </row>
    <row r="26" spans="1:24" x14ac:dyDescent="0.2">
      <c r="C26" s="94" t="s">
        <v>85</v>
      </c>
      <c r="D26" s="55" t="s">
        <v>42</v>
      </c>
      <c r="E26" s="57"/>
      <c r="F26" s="55"/>
      <c r="G26" s="57"/>
      <c r="H26" s="55"/>
      <c r="I26" s="57"/>
      <c r="J26" s="55"/>
      <c r="K26" s="57"/>
      <c r="L26" s="55"/>
      <c r="M26" s="57"/>
    </row>
  </sheetData>
  <sortState xmlns:xlrd2="http://schemas.microsoft.com/office/spreadsheetml/2017/richdata2" ref="A4:X21">
    <sortCondition descending="1" ref="S4:S21"/>
    <sortCondition descending="1" ref="R4:R21"/>
    <sortCondition descending="1" ref="N4:N21"/>
    <sortCondition ref="B4:B21"/>
  </sortState>
  <mergeCells count="27">
    <mergeCell ref="D4:E21"/>
    <mergeCell ref="H4:I21"/>
    <mergeCell ref="A1:B3"/>
    <mergeCell ref="C1:C3"/>
    <mergeCell ref="F1:G1"/>
    <mergeCell ref="F2:G2"/>
    <mergeCell ref="T1:X1"/>
    <mergeCell ref="T2:T3"/>
    <mergeCell ref="U2:U3"/>
    <mergeCell ref="W2:W3"/>
    <mergeCell ref="X2:X3"/>
    <mergeCell ref="V2:V3"/>
    <mergeCell ref="J1:K1"/>
    <mergeCell ref="J2:K2"/>
    <mergeCell ref="D1:E1"/>
    <mergeCell ref="D2:E2"/>
    <mergeCell ref="H1:I1"/>
    <mergeCell ref="H2:I2"/>
    <mergeCell ref="N1:N3"/>
    <mergeCell ref="L1:M1"/>
    <mergeCell ref="L2:M2"/>
    <mergeCell ref="O1:S1"/>
    <mergeCell ref="O2:O3"/>
    <mergeCell ref="P2:P3"/>
    <mergeCell ref="R2:R3"/>
    <mergeCell ref="S2:S3"/>
    <mergeCell ref="Q2:Q3"/>
  </mergeCells>
  <phoneticPr fontId="15" type="noConversion"/>
  <pageMargins left="0.7" right="0.7" top="0.75" bottom="0.75" header="0.3" footer="0.3"/>
  <pageSetup orientation="landscape" horizontalDpi="0" verticalDpi="0" r:id="rId1"/>
  <webPublishItems count="1">
    <webPublishItem id="24146" divId="Bottoms Up 2024 League Stats - Week 11_24146" sourceType="sheet" destinationFile="C:\DATA\CODE\golf-league-site\public\results\Bottoms Up 2024 League Stats - Week 11.htm" title="WEEK 11" autoRepublish="1"/>
  </webPublishItem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552F5-687A-B14F-ACE0-F13F8118F4F8}">
  <dimension ref="A1:Z30"/>
  <sheetViews>
    <sheetView workbookViewId="0">
      <pane ySplit="6" topLeftCell="A8" activePane="bottomLeft" state="frozen"/>
      <selection activeCell="G22" sqref="G22"/>
      <selection pane="bottomLeft" activeCell="M23" sqref="M23"/>
    </sheetView>
  </sheetViews>
  <sheetFormatPr baseColWidth="10" defaultColWidth="14.1640625" defaultRowHeight="14" x14ac:dyDescent="0.15"/>
  <cols>
    <col min="1" max="1" width="14.6640625" style="3" customWidth="1"/>
    <col min="2" max="2" width="9.1640625" style="3" bestFit="1" customWidth="1"/>
    <col min="3" max="11" width="5" style="3" customWidth="1"/>
    <col min="12" max="12" width="5.1640625" style="3" bestFit="1" customWidth="1"/>
    <col min="13" max="13" width="6.1640625" style="3" bestFit="1" customWidth="1"/>
    <col min="14" max="14" width="5" style="3" bestFit="1" customWidth="1"/>
    <col min="15" max="15" width="14.1640625" style="3" bestFit="1" customWidth="1"/>
    <col min="16" max="26" width="8.6640625" style="3" customWidth="1"/>
    <col min="27" max="16384" width="14.1640625" style="3"/>
  </cols>
  <sheetData>
    <row r="1" spans="1:26" ht="26" x14ac:dyDescent="0.3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130" t="s">
        <v>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" x14ac:dyDescent="0.2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/>
      <c r="M7" s="13"/>
      <c r="N7" s="13"/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7"/>
      <c r="N8" s="17"/>
      <c r="O8" s="1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3"/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thickBo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7"/>
      <c r="O12" s="1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3"/>
      <c r="N15" s="13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7"/>
      <c r="N18" s="17"/>
      <c r="O18" s="1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" thickBot="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3"/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" thickBo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3"/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" thickBot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3"/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thickBo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3"/>
      <c r="N29" s="13"/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thickBo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0A95CEE0-BD76-DF47-A945-1A087F6A02F3}"/>
  </hyperlink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BEDCE9-6DB6-684C-9A36-B24C0B788429}">
  <dimension ref="A1:Z30"/>
  <sheetViews>
    <sheetView workbookViewId="0">
      <pane ySplit="6" topLeftCell="A7" activePane="bottomLeft" state="frozen"/>
      <selection activeCell="G22" sqref="G22"/>
      <selection pane="bottomLeft" activeCell="Q29" sqref="Q29"/>
    </sheetView>
  </sheetViews>
  <sheetFormatPr baseColWidth="10" defaultColWidth="14.1640625" defaultRowHeight="14" x14ac:dyDescent="0.15"/>
  <cols>
    <col min="1" max="1" width="14.6640625" style="3" customWidth="1"/>
    <col min="2" max="2" width="9.1640625" style="3" bestFit="1" customWidth="1"/>
    <col min="3" max="11" width="5" style="3" customWidth="1"/>
    <col min="12" max="12" width="5.1640625" style="3" bestFit="1" customWidth="1"/>
    <col min="13" max="13" width="6.1640625" style="3" bestFit="1" customWidth="1"/>
    <col min="14" max="14" width="5" style="3" bestFit="1" customWidth="1"/>
    <col min="15" max="15" width="14.1640625" style="3" bestFit="1" customWidth="1"/>
    <col min="16" max="26" width="8.6640625" style="3" customWidth="1"/>
    <col min="27" max="16384" width="14.1640625" style="3"/>
  </cols>
  <sheetData>
    <row r="1" spans="1:26" ht="26" x14ac:dyDescent="0.3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130" t="s">
        <v>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" x14ac:dyDescent="0.2">
      <c r="A7" s="12" t="s">
        <v>26</v>
      </c>
      <c r="B7" s="13" t="s">
        <v>36</v>
      </c>
      <c r="C7" s="13">
        <v>5</v>
      </c>
      <c r="D7" s="13">
        <v>7</v>
      </c>
      <c r="E7" s="13">
        <v>4</v>
      </c>
      <c r="F7" s="13">
        <v>4</v>
      </c>
      <c r="G7" s="13">
        <v>4</v>
      </c>
      <c r="H7" s="13">
        <v>5</v>
      </c>
      <c r="I7" s="13">
        <v>3</v>
      </c>
      <c r="J7" s="13">
        <v>4</v>
      </c>
      <c r="K7" s="13">
        <v>6</v>
      </c>
      <c r="L7" s="14">
        <f t="shared" ref="L7:L30" si="0">IF(SUM(C7:K7)&gt;0, SUM(C7:K7),"")</f>
        <v>42</v>
      </c>
      <c r="M7" s="13">
        <v>13</v>
      </c>
      <c r="N7" s="13">
        <f>IF(L7&lt;&gt;"",L7- M7, "")</f>
        <v>29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38</v>
      </c>
      <c r="C8" s="17">
        <f>IF(C7&gt;0, VLOOKUP(C7-C$5-(INT($M7/9)+(MOD($M7,9)&gt;=C$6)), '[2]Point System'!$A$4:$B$15, 2),"")</f>
        <v>3</v>
      </c>
      <c r="D8" s="17">
        <f>IF(D7&gt;0, VLOOKUP(D7-D$5-(INT($M7/9)+(MOD($M7,9)&gt;=D$6)), '[2]Point System'!$A$4:$B$15, 2),"")</f>
        <v>2</v>
      </c>
      <c r="E8" s="17">
        <f>IF(E7&gt;0, VLOOKUP(E7-E$5-(INT($M7/9)+(MOD($M7,9)&gt;=E$6)), '[2]Point System'!$A$4:$B$15, 2),"")</f>
        <v>4</v>
      </c>
      <c r="F8" s="17">
        <f>IF(F7&gt;0, VLOOKUP(F7-F$5-(INT($M7/9)+(MOD($M7,9)&gt;=F$6)), '[2]Point System'!$A$4:$B$15, 2),"")</f>
        <v>2</v>
      </c>
      <c r="G8" s="17">
        <f>IF(G7&gt;0, VLOOKUP(G7-G$5-(INT($M7/9)+(MOD($M7,9)&gt;=G$6)), '[2]Point System'!$A$4:$B$15, 2),"")</f>
        <v>3</v>
      </c>
      <c r="H8" s="17">
        <f>IF(H7&gt;0, VLOOKUP(H7-H$5-(INT($M7/9)+(MOD($M7,9)&gt;=H$6)), '[2]Point System'!$A$4:$B$15, 2),"")</f>
        <v>2</v>
      </c>
      <c r="I8" s="17">
        <f>IF(I7&gt;0, VLOOKUP(I7-I$5-(INT($M7/9)+(MOD($M7,9)&gt;=I$6)), '[2]Point System'!$A$4:$B$15, 2),"")</f>
        <v>3</v>
      </c>
      <c r="J8" s="17">
        <f>IF(J7&gt;0, VLOOKUP(J7-J$5-(INT($M7/9)+(MOD($M7,9)&gt;=J$6)), '[2]Point System'!$A$4:$B$15, 2),"")</f>
        <v>3</v>
      </c>
      <c r="K8" s="17">
        <f>IF(K7&gt;0, VLOOKUP(K7-K$5-(INT($M7/9)+(MOD($M7,9)&gt;=K$6)), '[2]Point System'!$A$4:$B$15, 2),"")</f>
        <v>3</v>
      </c>
      <c r="L8" s="18">
        <f t="shared" si="0"/>
        <v>25</v>
      </c>
      <c r="M8" s="17"/>
      <c r="N8" s="17"/>
      <c r="O8" s="19">
        <f>IF(L8&lt;&gt;"", L8, "")</f>
        <v>25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2">
      <c r="A9" s="12" t="s">
        <v>27</v>
      </c>
      <c r="B9" s="13"/>
      <c r="C9" s="13">
        <v>6</v>
      </c>
      <c r="D9" s="13">
        <v>6</v>
      </c>
      <c r="E9" s="13">
        <v>7</v>
      </c>
      <c r="F9" s="13">
        <v>4</v>
      </c>
      <c r="G9" s="13">
        <v>5</v>
      </c>
      <c r="H9" s="13">
        <v>7</v>
      </c>
      <c r="I9" s="13">
        <v>6</v>
      </c>
      <c r="J9" s="13">
        <v>4</v>
      </c>
      <c r="K9" s="13">
        <v>8</v>
      </c>
      <c r="L9" s="14">
        <f t="shared" si="0"/>
        <v>53</v>
      </c>
      <c r="M9" s="13">
        <v>22</v>
      </c>
      <c r="N9" s="13">
        <f>IF(L9&lt;&gt;"",L9- M9, "")</f>
        <v>31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thickBot="1" x14ac:dyDescent="0.25">
      <c r="A10" s="16"/>
      <c r="B10" s="17"/>
      <c r="C10" s="17">
        <f>IF(C9&gt;0, VLOOKUP(C9-C$5-(INT($M9/9)+(MOD($M9,9)&gt;=C$6)), '[2]Point System'!$A$4:$B$15, 2),"")</f>
        <v>3</v>
      </c>
      <c r="D10" s="17">
        <f>IF(D9&gt;0, VLOOKUP(D9-D$5-(INT($M9/9)+(MOD($M9,9)&gt;=D$6)), '[2]Point System'!$A$4:$B$15, 2),"")</f>
        <v>4</v>
      </c>
      <c r="E10" s="17">
        <f>IF(E9&gt;0, VLOOKUP(E9-E$5-(INT($M9/9)+(MOD($M9,9)&gt;=E$6)), '[2]Point System'!$A$4:$B$15, 2),"")</f>
        <v>2</v>
      </c>
      <c r="F10" s="17">
        <f>IF(F9&gt;0, VLOOKUP(F9-F$5-(INT($M9/9)+(MOD($M9,9)&gt;=F$6)), '[2]Point System'!$A$4:$B$15, 2),"")</f>
        <v>3</v>
      </c>
      <c r="G10" s="17">
        <f>IF(G9&gt;0, VLOOKUP(G9-G$5-(INT($M9/9)+(MOD($M9,9)&gt;=G$6)), '[2]Point System'!$A$4:$B$15, 2),"")</f>
        <v>3</v>
      </c>
      <c r="H10" s="17">
        <f>IF(H9&gt;0, VLOOKUP(H9-H$5-(INT($M9/9)+(MOD($M9,9)&gt;=H$6)), '[2]Point System'!$A$4:$B$15, 2),"")</f>
        <v>1</v>
      </c>
      <c r="I10" s="17">
        <f>IF(I9&gt;0, VLOOKUP(I9-I$5-(INT($M9/9)+(MOD($M9,9)&gt;=I$6)), '[2]Point System'!$A$4:$B$15, 2),"")</f>
        <v>1</v>
      </c>
      <c r="J10" s="17">
        <f>IF(J9&gt;0, VLOOKUP(J9-J$5-(INT($M9/9)+(MOD($M9,9)&gt;=J$6)), '[2]Point System'!$A$4:$B$15, 2),"")</f>
        <v>4</v>
      </c>
      <c r="K10" s="17">
        <f>IF(K9&gt;0, VLOOKUP(K9-K$5-(INT($M9/9)+(MOD($M9,9)&gt;=K$6)), '[2]Point System'!$A$4:$B$15, 2),"")</f>
        <v>2</v>
      </c>
      <c r="L10" s="18">
        <f t="shared" si="0"/>
        <v>23</v>
      </c>
      <c r="M10" s="17"/>
      <c r="N10" s="17"/>
      <c r="O10" s="19">
        <f>IF(L10&lt;&gt;"", L10, "")</f>
        <v>23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2">
      <c r="A11" s="12" t="s">
        <v>47</v>
      </c>
      <c r="B11" s="13"/>
      <c r="C11" s="13">
        <v>6</v>
      </c>
      <c r="D11" s="13">
        <v>5</v>
      </c>
      <c r="E11" s="13">
        <v>6</v>
      </c>
      <c r="F11" s="13">
        <v>3</v>
      </c>
      <c r="G11" s="13">
        <v>5</v>
      </c>
      <c r="H11" s="13">
        <v>4</v>
      </c>
      <c r="I11" s="13">
        <v>3</v>
      </c>
      <c r="J11" s="13">
        <v>4</v>
      </c>
      <c r="K11" s="13">
        <v>5</v>
      </c>
      <c r="L11" s="14">
        <f t="shared" si="0"/>
        <v>41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2">
      <c r="A13" s="12" t="s">
        <v>23</v>
      </c>
      <c r="B13" s="13"/>
      <c r="C13" s="13">
        <v>7</v>
      </c>
      <c r="D13" s="13">
        <v>6</v>
      </c>
      <c r="E13" s="13">
        <v>5</v>
      </c>
      <c r="F13" s="13">
        <v>4</v>
      </c>
      <c r="G13" s="13">
        <v>4</v>
      </c>
      <c r="H13" s="13">
        <v>5</v>
      </c>
      <c r="I13" s="13">
        <v>4</v>
      </c>
      <c r="J13" s="13">
        <v>6</v>
      </c>
      <c r="K13" s="13">
        <v>5</v>
      </c>
      <c r="L13" s="14">
        <f t="shared" si="0"/>
        <v>46</v>
      </c>
      <c r="M13" s="13">
        <v>8</v>
      </c>
      <c r="N13" s="13">
        <f>IF(L13&lt;&gt;"",L13- M13, "")</f>
        <v>38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thickBot="1" x14ac:dyDescent="0.25">
      <c r="A14" s="16"/>
      <c r="B14" s="17"/>
      <c r="C14" s="17">
        <f>IF(C13&gt;0, VLOOKUP(C13-C$5-(INT($M13/9)+(MOD($M13,9)&gt;=C$6)), '[2]Point System'!$A$4:$B$15, 2),"")</f>
        <v>0</v>
      </c>
      <c r="D14" s="17">
        <f>IF(D13&gt;0, VLOOKUP(D13-D$5-(INT($M13/9)+(MOD($M13,9)&gt;=D$6)), '[2]Point System'!$A$4:$B$15, 2),"")</f>
        <v>2</v>
      </c>
      <c r="E14" s="17">
        <f>IF(E13&gt;0, VLOOKUP(E13-E$5-(INT($M13/9)+(MOD($M13,9)&gt;=E$6)), '[2]Point System'!$A$4:$B$15, 2),"")</f>
        <v>2</v>
      </c>
      <c r="F14" s="17">
        <f>IF(F13&gt;0, VLOOKUP(F13-F$5-(INT($M13/9)+(MOD($M13,9)&gt;=F$6)), '[2]Point System'!$A$4:$B$15, 2),"")</f>
        <v>1</v>
      </c>
      <c r="G14" s="17">
        <f>IF(G13&gt;0, VLOOKUP(G13-G$5-(INT($M13/9)+(MOD($M13,9)&gt;=G$6)), '[2]Point System'!$A$4:$B$15, 2),"")</f>
        <v>3</v>
      </c>
      <c r="H14" s="17">
        <f>IF(H13&gt;0, VLOOKUP(H13-H$5-(INT($M13/9)+(MOD($M13,9)&gt;=H$6)), '[2]Point System'!$A$4:$B$15, 2),"")</f>
        <v>2</v>
      </c>
      <c r="I14" s="17">
        <f>IF(I13&gt;0, VLOOKUP(I13-I$5-(INT($M13/9)+(MOD($M13,9)&gt;=I$6)), '[2]Point System'!$A$4:$B$15, 2),"")</f>
        <v>2</v>
      </c>
      <c r="J14" s="17">
        <f>IF(J13&gt;0, VLOOKUP(J13-J$5-(INT($M13/9)+(MOD($M13,9)&gt;=J$6)), '[2]Point System'!$A$4:$B$15, 2),"")</f>
        <v>1</v>
      </c>
      <c r="K14" s="17">
        <f>IF(K13&gt;0, VLOOKUP(K13-K$5-(INT($M13/9)+(MOD($M13,9)&gt;=K$6)), '[2]Point System'!$A$4:$B$15, 2),"")</f>
        <v>3</v>
      </c>
      <c r="L14" s="18">
        <f t="shared" si="0"/>
        <v>16</v>
      </c>
      <c r="M14" s="17"/>
      <c r="N14" s="17"/>
      <c r="O14" s="19">
        <f>IF(L14&lt;&gt;"", L14, "")</f>
        <v>16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2">
      <c r="A15" s="12" t="s">
        <v>25</v>
      </c>
      <c r="B15" s="13"/>
      <c r="C15" s="13">
        <v>7</v>
      </c>
      <c r="D15" s="13">
        <v>7</v>
      </c>
      <c r="E15" s="13">
        <v>5</v>
      </c>
      <c r="F15" s="13">
        <v>4</v>
      </c>
      <c r="G15" s="13">
        <v>6</v>
      </c>
      <c r="H15" s="13">
        <v>5</v>
      </c>
      <c r="I15" s="13">
        <v>5</v>
      </c>
      <c r="J15" s="13">
        <v>8</v>
      </c>
      <c r="K15" s="13">
        <v>8</v>
      </c>
      <c r="L15" s="14">
        <f t="shared" si="0"/>
        <v>55</v>
      </c>
      <c r="M15" s="13">
        <v>17</v>
      </c>
      <c r="N15" s="13">
        <f>IF(L15&lt;&gt;"",L15- M15, "")</f>
        <v>38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>
        <f>IF(C15&gt;0, VLOOKUP(C15-C$5-(INT($M15/9)+(MOD($M15,9)&gt;=C$6)), '[2]Point System'!$A$4:$B$15, 2),"")</f>
        <v>1</v>
      </c>
      <c r="D16" s="17">
        <f>IF(D15&gt;0, VLOOKUP(D15-D$5-(INT($M15/9)+(MOD($M15,9)&gt;=D$6)), '[2]Point System'!$A$4:$B$15, 2),"")</f>
        <v>2</v>
      </c>
      <c r="E16" s="17">
        <f>IF(E15&gt;0, VLOOKUP(E15-E$5-(INT($M15/9)+(MOD($M15,9)&gt;=E$6)), '[2]Point System'!$A$4:$B$15, 2),"")</f>
        <v>3</v>
      </c>
      <c r="F16" s="17">
        <f>IF(F15&gt;0, VLOOKUP(F15-F$5-(INT($M15/9)+(MOD($M15,9)&gt;=F$6)), '[2]Point System'!$A$4:$B$15, 2),"")</f>
        <v>2</v>
      </c>
      <c r="G16" s="17">
        <f>IF(G15&gt;0, VLOOKUP(G15-G$5-(INT($M15/9)+(MOD($M15,9)&gt;=G$6)), '[2]Point System'!$A$4:$B$15, 2),"")</f>
        <v>2</v>
      </c>
      <c r="H16" s="17">
        <f>IF(H15&gt;0, VLOOKUP(H15-H$5-(INT($M15/9)+(MOD($M15,9)&gt;=H$6)), '[2]Point System'!$A$4:$B$15, 2),"")</f>
        <v>3</v>
      </c>
      <c r="I16" s="17">
        <f>IF(I15&gt;0, VLOOKUP(I15-I$5-(INT($M15/9)+(MOD($M15,9)&gt;=I$6)), '[2]Point System'!$A$4:$B$15, 2),"")</f>
        <v>2</v>
      </c>
      <c r="J16" s="17">
        <f>IF(J15&gt;0, VLOOKUP(J15-J$5-(INT($M15/9)+(MOD($M15,9)&gt;=J$6)), '[2]Point System'!$A$4:$B$15, 2),"")</f>
        <v>0</v>
      </c>
      <c r="K16" s="17">
        <f>IF(K15&gt;0, VLOOKUP(K15-K$5-(INT($M15/9)+(MOD($M15,9)&gt;=K$6)), '[2]Point System'!$A$4:$B$15, 2),"")</f>
        <v>1</v>
      </c>
      <c r="L16" s="18">
        <f t="shared" si="0"/>
        <v>16</v>
      </c>
      <c r="M16" s="17"/>
      <c r="N16" s="17"/>
      <c r="O16" s="19">
        <f>IF(L16&lt;&gt;"", L16, "")</f>
        <v>16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2">
      <c r="A17" s="12" t="s">
        <v>43</v>
      </c>
      <c r="B17" s="13"/>
      <c r="C17" s="13">
        <v>8</v>
      </c>
      <c r="D17" s="13">
        <v>8</v>
      </c>
      <c r="E17" s="13">
        <v>7</v>
      </c>
      <c r="F17" s="13">
        <v>5</v>
      </c>
      <c r="G17" s="13">
        <v>7</v>
      </c>
      <c r="H17" s="13">
        <v>5</v>
      </c>
      <c r="I17" s="13">
        <v>6</v>
      </c>
      <c r="J17" s="13">
        <v>6</v>
      </c>
      <c r="K17" s="13">
        <v>9</v>
      </c>
      <c r="L17" s="14">
        <f t="shared" si="0"/>
        <v>61</v>
      </c>
      <c r="M17" s="13">
        <v>21</v>
      </c>
      <c r="N17" s="13">
        <f>IF(L17&lt;&gt;"",L17- M17, "")</f>
        <v>40</v>
      </c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>
        <f>IF(C17&gt;0, VLOOKUP(C17-C$5-(INT($M17/9)+(MOD($M17,9)&gt;=C$6)), '[2]Point System'!$A$4:$B$15, 2),"")</f>
        <v>0</v>
      </c>
      <c r="D18" s="17">
        <f>IF(D17&gt;0, VLOOKUP(D17-D$5-(INT($M17/9)+(MOD($M17,9)&gt;=D$6)), '[2]Point System'!$A$4:$B$15, 2),"")</f>
        <v>2</v>
      </c>
      <c r="E18" s="17">
        <f>IF(E17&gt;0, VLOOKUP(E17-E$5-(INT($M17/9)+(MOD($M17,9)&gt;=E$6)), '[2]Point System'!$A$4:$B$15, 2),"")</f>
        <v>2</v>
      </c>
      <c r="F18" s="17">
        <f>IF(F17&gt;0, VLOOKUP(F17-F$5-(INT($M17/9)+(MOD($M17,9)&gt;=F$6)), '[2]Point System'!$A$4:$B$15, 2),"")</f>
        <v>2</v>
      </c>
      <c r="G18" s="17">
        <f>IF(G17&gt;0, VLOOKUP(G17-G$5-(INT($M17/9)+(MOD($M17,9)&gt;=G$6)), '[2]Point System'!$A$4:$B$15, 2),"")</f>
        <v>1</v>
      </c>
      <c r="H18" s="17">
        <f>IF(H17&gt;0, VLOOKUP(H17-H$5-(INT($M17/9)+(MOD($M17,9)&gt;=H$6)), '[2]Point System'!$A$4:$B$15, 2),"")</f>
        <v>3</v>
      </c>
      <c r="I18" s="17">
        <f>IF(I17&gt;0, VLOOKUP(I17-I$5-(INT($M17/9)+(MOD($M17,9)&gt;=I$6)), '[2]Point System'!$A$4:$B$15, 2),"")</f>
        <v>1</v>
      </c>
      <c r="J18" s="17">
        <f>IF(J17&gt;0, VLOOKUP(J17-J$5-(INT($M17/9)+(MOD($M17,9)&gt;=J$6)), '[2]Point System'!$A$4:$B$15, 2),"")</f>
        <v>2</v>
      </c>
      <c r="K18" s="17">
        <f>IF(K17&gt;0, VLOOKUP(K17-K$5-(INT($M17/9)+(MOD($M17,9)&gt;=K$6)), '[2]Point System'!$A$4:$B$15, 2),"")</f>
        <v>1</v>
      </c>
      <c r="L18" s="18">
        <f t="shared" si="0"/>
        <v>14</v>
      </c>
      <c r="M18" s="17"/>
      <c r="N18" s="17"/>
      <c r="O18" s="19">
        <f>IF(L18&lt;&gt;"", L18, "")</f>
        <v>14</v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2">
      <c r="A19" s="12" t="s">
        <v>28</v>
      </c>
      <c r="B19" s="13"/>
      <c r="C19" s="13">
        <v>7</v>
      </c>
      <c r="D19" s="13">
        <v>6</v>
      </c>
      <c r="E19" s="13">
        <v>5</v>
      </c>
      <c r="F19" s="13">
        <v>3</v>
      </c>
      <c r="G19" s="13">
        <v>4</v>
      </c>
      <c r="H19" s="13">
        <v>5</v>
      </c>
      <c r="I19" s="13">
        <v>4</v>
      </c>
      <c r="J19" s="13">
        <v>3</v>
      </c>
      <c r="K19" s="13">
        <v>5</v>
      </c>
      <c r="L19" s="14">
        <f t="shared" si="0"/>
        <v>42</v>
      </c>
      <c r="M19" s="13">
        <v>15</v>
      </c>
      <c r="N19" s="13">
        <f>IF(L19&lt;&gt;"",L19- M19, "")</f>
        <v>27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thickBot="1" x14ac:dyDescent="0.25">
      <c r="A20" s="16"/>
      <c r="B20" s="17"/>
      <c r="C20" s="17">
        <f>IF(C19&gt;0, VLOOKUP(C19-C$5-(INT($M19/9)+(MOD($M19,9)&gt;=C$6)), '[2]Point System'!$A$4:$B$15, 2),"")</f>
        <v>1</v>
      </c>
      <c r="D20" s="17">
        <f>IF(D19&gt;0, VLOOKUP(D19-D$5-(INT($M19/9)+(MOD($M19,9)&gt;=D$6)), '[2]Point System'!$A$4:$B$15, 2),"")</f>
        <v>3</v>
      </c>
      <c r="E20" s="17">
        <f>IF(E19&gt;0, VLOOKUP(E19-E$5-(INT($M19/9)+(MOD($M19,9)&gt;=E$6)), '[2]Point System'!$A$4:$B$15, 2),"")</f>
        <v>3</v>
      </c>
      <c r="F20" s="17">
        <f>IF(F19&gt;0, VLOOKUP(F19-F$5-(INT($M19/9)+(MOD($M19,9)&gt;=F$6)), '[2]Point System'!$A$4:$B$15, 2),"")</f>
        <v>3</v>
      </c>
      <c r="G20" s="17">
        <f>IF(G19&gt;0, VLOOKUP(G19-G$5-(INT($M19/9)+(MOD($M19,9)&gt;=G$6)), '[2]Point System'!$A$4:$B$15, 2),"")</f>
        <v>4</v>
      </c>
      <c r="H20" s="17">
        <f>IF(H19&gt;0, VLOOKUP(H19-H$5-(INT($M19/9)+(MOD($M19,9)&gt;=H$6)), '[2]Point System'!$A$4:$B$15, 2),"")</f>
        <v>2</v>
      </c>
      <c r="I20" s="17">
        <f>IF(I19&gt;0, VLOOKUP(I19-I$5-(INT($M19/9)+(MOD($M19,9)&gt;=I$6)), '[2]Point System'!$A$4:$B$15, 2),"")</f>
        <v>2</v>
      </c>
      <c r="J20" s="17">
        <f>IF(J19&gt;0, VLOOKUP(J19-J$5-(INT($M19/9)+(MOD($M19,9)&gt;=J$6)), '[2]Point System'!$A$4:$B$15, 2),"")</f>
        <v>5</v>
      </c>
      <c r="K20" s="17">
        <f>IF(K19&gt;0, VLOOKUP(K19-K$5-(INT($M19/9)+(MOD($M19,9)&gt;=K$6)), '[2]Point System'!$A$4:$B$15, 2),"")</f>
        <v>4</v>
      </c>
      <c r="L20" s="18">
        <f t="shared" si="0"/>
        <v>27</v>
      </c>
      <c r="M20" s="17"/>
      <c r="N20" s="17"/>
      <c r="O20" s="19">
        <f>IF(L20&lt;&gt;"", L20, "")</f>
        <v>27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" x14ac:dyDescent="0.2">
      <c r="A21" s="12" t="s">
        <v>34</v>
      </c>
      <c r="B21" s="13"/>
      <c r="C21" s="13">
        <v>6</v>
      </c>
      <c r="D21" s="13">
        <v>8</v>
      </c>
      <c r="E21" s="13">
        <v>6</v>
      </c>
      <c r="F21" s="13">
        <v>6</v>
      </c>
      <c r="G21" s="13">
        <v>7</v>
      </c>
      <c r="H21" s="13">
        <v>7</v>
      </c>
      <c r="I21" s="13">
        <v>7</v>
      </c>
      <c r="J21" s="13">
        <v>6</v>
      </c>
      <c r="K21" s="13">
        <v>6</v>
      </c>
      <c r="L21" s="14">
        <f t="shared" si="0"/>
        <v>59</v>
      </c>
      <c r="M21" s="13">
        <v>22</v>
      </c>
      <c r="N21" s="13">
        <f>IF(L21&lt;&gt;"",L21- M21, "")</f>
        <v>37</v>
      </c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" thickBot="1" x14ac:dyDescent="0.25">
      <c r="A22" s="16"/>
      <c r="B22" s="17"/>
      <c r="C22" s="17">
        <f>IF(C21&gt;0, VLOOKUP(C21-C$5-(INT($M21/9)+(MOD($M21,9)&gt;=C$6)), '[1]Point System'!$A$4:$B$15, 2),"")</f>
        <v>3</v>
      </c>
      <c r="D22" s="17">
        <f>IF(D21&gt;0, VLOOKUP(D21-D$5-(INT($M21/9)+(MOD($M21,9)&gt;=D$6)), '[1]Point System'!$A$4:$B$15, 2),"")</f>
        <v>2</v>
      </c>
      <c r="E22" s="17">
        <f>IF(E21&gt;0, VLOOKUP(E21-E$5-(INT($M21/9)+(MOD($M21,9)&gt;=E$6)), '[1]Point System'!$A$4:$B$15, 2),"")</f>
        <v>3</v>
      </c>
      <c r="F22" s="17">
        <f>IF(F21&gt;0, VLOOKUP(F21-F$5-(INT($M21/9)+(MOD($M21,9)&gt;=F$6)), '[1]Point System'!$A$4:$B$15, 2),"")</f>
        <v>1</v>
      </c>
      <c r="G22" s="17">
        <f>IF(G21&gt;0, VLOOKUP(G21-G$5-(INT($M21/9)+(MOD($M21,9)&gt;=G$6)), '[1]Point System'!$A$4:$B$15, 2),"")</f>
        <v>1</v>
      </c>
      <c r="H22" s="17">
        <f>IF(H21&gt;0, VLOOKUP(H21-H$5-(INT($M21/9)+(MOD($M21,9)&gt;=H$6)), '[1]Point System'!$A$4:$B$15, 2),"")</f>
        <v>1</v>
      </c>
      <c r="I22" s="17">
        <f>IF(I21&gt;0, VLOOKUP(I21-I$5-(INT($M21/9)+(MOD($M21,9)&gt;=I$6)), '[1]Point System'!$A$4:$B$15, 2),"")</f>
        <v>0</v>
      </c>
      <c r="J22" s="17">
        <f>IF(J21&gt;0, VLOOKUP(J21-J$5-(INT($M21/9)+(MOD($M21,9)&gt;=J$6)), '[1]Point System'!$A$4:$B$15, 2),"")</f>
        <v>2</v>
      </c>
      <c r="K22" s="17">
        <f>IF(K21&gt;0, VLOOKUP(K21-K$5-(INT($M21/9)+(MOD($M21,9)&gt;=K$6)), '[1]Point System'!$A$4:$B$15, 2),"")</f>
        <v>4</v>
      </c>
      <c r="L22" s="18">
        <f t="shared" si="0"/>
        <v>17</v>
      </c>
      <c r="M22" s="17"/>
      <c r="N22" s="17"/>
      <c r="O22" s="19">
        <f>IF(L22&lt;&gt;"", L22, "")</f>
        <v>17</v>
      </c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" x14ac:dyDescent="0.2">
      <c r="A23" s="12" t="s">
        <v>35</v>
      </c>
      <c r="B23" s="13"/>
      <c r="C23" s="13">
        <v>5</v>
      </c>
      <c r="D23" s="13">
        <v>8</v>
      </c>
      <c r="E23" s="13">
        <v>8</v>
      </c>
      <c r="F23" s="13">
        <v>6</v>
      </c>
      <c r="G23" s="13">
        <v>4</v>
      </c>
      <c r="H23" s="13">
        <v>6</v>
      </c>
      <c r="I23" s="13">
        <v>6</v>
      </c>
      <c r="J23" s="13">
        <v>6</v>
      </c>
      <c r="K23" s="13">
        <v>7</v>
      </c>
      <c r="L23" s="14">
        <f t="shared" ref="L23:L24" si="1">IF(SUM(C23:K23)&gt;0, SUM(C23:K23),"")</f>
        <v>56</v>
      </c>
      <c r="M23" s="13">
        <v>18</v>
      </c>
      <c r="N23" s="13">
        <f>IF(L23&lt;&gt;"",L23- M23, "")</f>
        <v>38</v>
      </c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" thickBot="1" x14ac:dyDescent="0.25">
      <c r="A24" s="16"/>
      <c r="B24" s="17"/>
      <c r="C24" s="17">
        <f>IF(C23&gt;0, VLOOKUP(C23-C$5-(INT($M23/9)+(MOD($M23,9)&gt;=C$6)), '[1]Point System'!$A$4:$B$15, 2),"")</f>
        <v>3</v>
      </c>
      <c r="D24" s="17">
        <f>IF(D23&gt;0, VLOOKUP(D23-D$5-(INT($M23/9)+(MOD($M23,9)&gt;=D$6)), '[1]Point System'!$A$4:$B$15, 2),"")</f>
        <v>1</v>
      </c>
      <c r="E24" s="17">
        <f>IF(E23&gt;0, VLOOKUP(E23-E$5-(INT($M23/9)+(MOD($M23,9)&gt;=E$6)), '[1]Point System'!$A$4:$B$15, 2),"")</f>
        <v>0</v>
      </c>
      <c r="F24" s="17">
        <f>IF(F23&gt;0, VLOOKUP(F23-F$5-(INT($M23/9)+(MOD($M23,9)&gt;=F$6)), '[1]Point System'!$A$4:$B$15, 2),"")</f>
        <v>1</v>
      </c>
      <c r="G24" s="17">
        <f>IF(G23&gt;0, VLOOKUP(G23-G$5-(INT($M23/9)+(MOD($M23,9)&gt;=G$6)), '[1]Point System'!$A$4:$B$15, 2),"")</f>
        <v>4</v>
      </c>
      <c r="H24" s="17">
        <f>IF(H23&gt;0, VLOOKUP(H23-H$5-(INT($M23/9)+(MOD($M23,9)&gt;=H$6)), '[1]Point System'!$A$4:$B$15, 2),"")</f>
        <v>2</v>
      </c>
      <c r="I24" s="17">
        <f>IF(I23&gt;0, VLOOKUP(I23-I$5-(INT($M23/9)+(MOD($M23,9)&gt;=I$6)), '[1]Point System'!$A$4:$B$15, 2),"")</f>
        <v>1</v>
      </c>
      <c r="J24" s="17">
        <f>IF(J23&gt;0, VLOOKUP(J23-J$5-(INT($M23/9)+(MOD($M23,9)&gt;=J$6)), '[1]Point System'!$A$4:$B$15, 2),"")</f>
        <v>2</v>
      </c>
      <c r="K24" s="17">
        <f>IF(K23&gt;0, VLOOKUP(K23-K$5-(INT($M23/9)+(MOD($M23,9)&gt;=K$6)), '[1]Point System'!$A$4:$B$15, 2),"")</f>
        <v>2</v>
      </c>
      <c r="L24" s="18">
        <f t="shared" si="1"/>
        <v>16</v>
      </c>
      <c r="M24" s="17"/>
      <c r="N24" s="17"/>
      <c r="O24" s="19">
        <f>IF(L24&lt;&gt;"", L24, "")</f>
        <v>16</v>
      </c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2">
      <c r="A25" s="12" t="s">
        <v>77</v>
      </c>
      <c r="B25" s="13"/>
      <c r="C25" s="13">
        <v>5</v>
      </c>
      <c r="D25" s="13">
        <v>5</v>
      </c>
      <c r="E25" s="13">
        <v>5</v>
      </c>
      <c r="F25" s="13">
        <v>4</v>
      </c>
      <c r="G25" s="13">
        <v>5</v>
      </c>
      <c r="H25" s="13">
        <v>6</v>
      </c>
      <c r="I25" s="13">
        <v>5</v>
      </c>
      <c r="J25" s="13">
        <v>5</v>
      </c>
      <c r="K25" s="13">
        <v>6</v>
      </c>
      <c r="L25" s="14">
        <f t="shared" si="0"/>
        <v>46</v>
      </c>
      <c r="M25" s="13" t="s">
        <v>10</v>
      </c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" thickBot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 t="str">
        <f t="shared" si="0"/>
        <v/>
      </c>
      <c r="M26" s="17"/>
      <c r="N26" s="17"/>
      <c r="O26" s="19" t="str">
        <f>IF(L26&lt;&gt;"", L26, "")</f>
        <v/>
      </c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" x14ac:dyDescent="0.2">
      <c r="A27" s="12" t="s">
        <v>78</v>
      </c>
      <c r="B27" s="13"/>
      <c r="C27" s="13">
        <v>5</v>
      </c>
      <c r="D27" s="13">
        <v>6</v>
      </c>
      <c r="E27" s="13">
        <v>7</v>
      </c>
      <c r="F27" s="13">
        <v>4</v>
      </c>
      <c r="G27" s="13">
        <v>6</v>
      </c>
      <c r="H27" s="13">
        <v>6</v>
      </c>
      <c r="I27" s="13">
        <v>5</v>
      </c>
      <c r="J27" s="13">
        <v>5</v>
      </c>
      <c r="K27" s="13">
        <v>7</v>
      </c>
      <c r="L27" s="14">
        <f t="shared" si="0"/>
        <v>51</v>
      </c>
      <c r="M27" s="13" t="s">
        <v>10</v>
      </c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thickBo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 t="str">
        <f>IF(L28&lt;&gt;"", L28, "")</f>
        <v/>
      </c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" x14ac:dyDescent="0.2">
      <c r="A29" s="12" t="s">
        <v>24</v>
      </c>
      <c r="B29" s="13"/>
      <c r="C29" s="13">
        <v>5</v>
      </c>
      <c r="D29" s="13">
        <v>8</v>
      </c>
      <c r="E29" s="13">
        <v>6</v>
      </c>
      <c r="F29" s="13">
        <v>5</v>
      </c>
      <c r="G29" s="13">
        <v>4</v>
      </c>
      <c r="H29" s="13">
        <v>5</v>
      </c>
      <c r="I29" s="13">
        <v>4</v>
      </c>
      <c r="J29" s="13">
        <v>4</v>
      </c>
      <c r="K29" s="13">
        <v>4</v>
      </c>
      <c r="L29" s="14">
        <f t="shared" si="0"/>
        <v>45</v>
      </c>
      <c r="M29" s="13">
        <v>8</v>
      </c>
      <c r="N29" s="13">
        <f>IF(L29&lt;&gt;"",L29- M29, "")</f>
        <v>37</v>
      </c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thickBot="1" x14ac:dyDescent="0.25">
      <c r="A30" s="16"/>
      <c r="B30" s="17"/>
      <c r="C30" s="17">
        <f>IF(C29&gt;0, VLOOKUP(C29-C$5-(INT($M29/9)+(MOD($M29,9)&gt;=C$6)), '[1]Point System'!$A$4:$B$15, 2),"")</f>
        <v>2</v>
      </c>
      <c r="D30" s="17">
        <f>IF(D29&gt;0, VLOOKUP(D29-D$5-(INT($M29/9)+(MOD($M29,9)&gt;=D$6)), '[1]Point System'!$A$4:$B$15, 2),"")</f>
        <v>0</v>
      </c>
      <c r="E30" s="17">
        <f>IF(E29&gt;0, VLOOKUP(E29-E$5-(INT($M29/9)+(MOD($M29,9)&gt;=E$6)), '[1]Point System'!$A$4:$B$15, 2),"")</f>
        <v>1</v>
      </c>
      <c r="F30" s="17">
        <f>IF(F29&gt;0, VLOOKUP(F29-F$5-(INT($M29/9)+(MOD($M29,9)&gt;=F$6)), '[1]Point System'!$A$4:$B$15, 2),"")</f>
        <v>0</v>
      </c>
      <c r="G30" s="17">
        <f>IF(G29&gt;0, VLOOKUP(G29-G$5-(INT($M29/9)+(MOD($M29,9)&gt;=G$6)), '[1]Point System'!$A$4:$B$15, 2),"")</f>
        <v>3</v>
      </c>
      <c r="H30" s="17">
        <f>IF(H29&gt;0, VLOOKUP(H29-H$5-(INT($M29/9)+(MOD($M29,9)&gt;=H$6)), '[1]Point System'!$A$4:$B$15, 2),"")</f>
        <v>2</v>
      </c>
      <c r="I30" s="17">
        <f>IF(I29&gt;0, VLOOKUP(I29-I$5-(INT($M29/9)+(MOD($M29,9)&gt;=I$6)), '[1]Point System'!$A$4:$B$15, 2),"")</f>
        <v>2</v>
      </c>
      <c r="J30" s="17">
        <f>IF(J29&gt;0, VLOOKUP(J29-J$5-(INT($M29/9)+(MOD($M29,9)&gt;=J$6)), '[1]Point System'!$A$4:$B$15, 2),"")</f>
        <v>3</v>
      </c>
      <c r="K30" s="17">
        <f>IF(K29&gt;0, VLOOKUP(K29-K$5-(INT($M29/9)+(MOD($M29,9)&gt;=K$6)), '[1]Point System'!$A$4:$B$15, 2),"")</f>
        <v>4</v>
      </c>
      <c r="L30" s="18">
        <f t="shared" si="0"/>
        <v>17</v>
      </c>
      <c r="M30" s="17"/>
      <c r="N30" s="17"/>
      <c r="O30" s="19">
        <f>IF(L30&lt;&gt;"", L30, "")</f>
        <v>17</v>
      </c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E00AB981-0502-774B-B245-72D2AEC8A4EF}"/>
  </hyperlink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8E9CBB-8515-E247-BAE9-1E112AF74A33}">
  <dimension ref="A1:Z30"/>
  <sheetViews>
    <sheetView workbookViewId="0">
      <pane ySplit="6" topLeftCell="A9" activePane="bottomLeft" state="frozen"/>
      <selection activeCell="G22" sqref="G22"/>
      <selection pane="bottomLeft" activeCell="R28" sqref="R28"/>
    </sheetView>
  </sheetViews>
  <sheetFormatPr baseColWidth="10" defaultColWidth="14.1640625" defaultRowHeight="14" x14ac:dyDescent="0.15"/>
  <cols>
    <col min="1" max="1" width="14.6640625" style="3" customWidth="1"/>
    <col min="2" max="2" width="9.1640625" style="3" bestFit="1" customWidth="1"/>
    <col min="3" max="11" width="5" style="3" customWidth="1"/>
    <col min="12" max="12" width="5.1640625" style="3" bestFit="1" customWidth="1"/>
    <col min="13" max="13" width="6.1640625" style="3" bestFit="1" customWidth="1"/>
    <col min="14" max="14" width="5" style="3" bestFit="1" customWidth="1"/>
    <col min="15" max="15" width="14.1640625" style="3" bestFit="1" customWidth="1"/>
    <col min="16" max="26" width="8.6640625" style="3" customWidth="1"/>
    <col min="27" max="16384" width="14.1640625" style="3"/>
  </cols>
  <sheetData>
    <row r="1" spans="1:26" ht="26" x14ac:dyDescent="0.3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130" t="s">
        <v>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" x14ac:dyDescent="0.2">
      <c r="A7" s="12"/>
      <c r="B7" s="13" t="s">
        <v>36</v>
      </c>
      <c r="C7" s="13"/>
      <c r="D7" s="13"/>
      <c r="E7" s="13"/>
      <c r="F7" s="13"/>
      <c r="G7" s="13"/>
      <c r="H7" s="13"/>
      <c r="I7" s="13"/>
      <c r="J7" s="13"/>
      <c r="K7" s="13"/>
      <c r="L7" s="14"/>
      <c r="M7" s="13"/>
      <c r="N7" s="13"/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38</v>
      </c>
      <c r="C8" s="17"/>
      <c r="D8" s="17"/>
      <c r="E8" s="17"/>
      <c r="F8" s="17"/>
      <c r="G8" s="17"/>
      <c r="H8" s="17"/>
      <c r="I8" s="17"/>
      <c r="J8" s="17"/>
      <c r="K8" s="17"/>
      <c r="L8" s="18"/>
      <c r="M8" s="17"/>
      <c r="N8" s="17"/>
      <c r="O8" s="19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2">
      <c r="A9" s="12"/>
      <c r="B9" s="13"/>
      <c r="C9" s="13"/>
      <c r="D9" s="13"/>
      <c r="E9" s="13"/>
      <c r="F9" s="13"/>
      <c r="G9" s="13"/>
      <c r="H9" s="13"/>
      <c r="I9" s="13"/>
      <c r="J9" s="13"/>
      <c r="K9" s="13"/>
      <c r="L9" s="14"/>
      <c r="M9" s="13"/>
      <c r="N9" s="13"/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thickBot="1" x14ac:dyDescent="0.25">
      <c r="A10" s="16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8"/>
      <c r="M10" s="17"/>
      <c r="N10" s="17"/>
      <c r="O10" s="19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2">
      <c r="A11" s="12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4"/>
      <c r="M11" s="13"/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/>
      <c r="M12" s="17"/>
      <c r="N12" s="17"/>
      <c r="O12" s="19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2">
      <c r="A13" s="1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4"/>
      <c r="M13" s="13"/>
      <c r="N13" s="13"/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thickBot="1" x14ac:dyDescent="0.25">
      <c r="A14" s="16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7"/>
      <c r="N14" s="17"/>
      <c r="O14" s="19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2">
      <c r="A15" s="12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4"/>
      <c r="M15" s="13"/>
      <c r="N15" s="13"/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7"/>
      <c r="N16" s="17"/>
      <c r="O16" s="19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2">
      <c r="A17" s="12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4"/>
      <c r="M17" s="13"/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7"/>
      <c r="N18" s="17"/>
      <c r="O18" s="19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2">
      <c r="A19" s="12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4"/>
      <c r="M19" s="13"/>
      <c r="N19" s="13"/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thickBot="1" x14ac:dyDescent="0.25">
      <c r="A20" s="16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7"/>
      <c r="N20" s="17"/>
      <c r="O20" s="19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" x14ac:dyDescent="0.2">
      <c r="A21" s="12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4"/>
      <c r="M21" s="13"/>
      <c r="N21" s="13"/>
      <c r="O21" s="15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0" thickBot="1" x14ac:dyDescent="0.25">
      <c r="A22" s="16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8"/>
      <c r="M22" s="17"/>
      <c r="N22" s="17"/>
      <c r="O22" s="19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" x14ac:dyDescent="0.2">
      <c r="A23" s="12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4"/>
      <c r="M23" s="13"/>
      <c r="N23" s="13"/>
      <c r="O23" s="15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0" thickBot="1" x14ac:dyDescent="0.25">
      <c r="A24" s="16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8"/>
      <c r="M24" s="17"/>
      <c r="N24" s="17"/>
      <c r="O24" s="19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" x14ac:dyDescent="0.2">
      <c r="A25" s="12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4"/>
      <c r="M25" s="13"/>
      <c r="N25" s="13"/>
      <c r="O25" s="15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0" thickBot="1" x14ac:dyDescent="0.25">
      <c r="A26" s="16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8"/>
      <c r="M26" s="17"/>
      <c r="N26" s="17"/>
      <c r="O26" s="19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" x14ac:dyDescent="0.2">
      <c r="A27" s="12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4"/>
      <c r="M27" s="13"/>
      <c r="N27" s="13"/>
      <c r="O27" s="15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0" thickBot="1" x14ac:dyDescent="0.25">
      <c r="A28" s="16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8"/>
      <c r="M28" s="17"/>
      <c r="N28" s="17"/>
      <c r="O28" s="19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" x14ac:dyDescent="0.2">
      <c r="A29" s="12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4"/>
      <c r="M29" s="13"/>
      <c r="N29" s="13"/>
      <c r="O29" s="15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0" thickBot="1" x14ac:dyDescent="0.25">
      <c r="A30" s="16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8"/>
      <c r="M30" s="17"/>
      <c r="N30" s="17"/>
      <c r="O30" s="19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</sheetData>
  <mergeCells count="2">
    <mergeCell ref="A1:O1"/>
    <mergeCell ref="A2:O2"/>
  </mergeCells>
  <hyperlinks>
    <hyperlink ref="A2" r:id="rId1" xr:uid="{4E925D2C-EE64-EA4E-B60B-B8DC9CD3F5A9}"/>
  </hyperlink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D1C59C-7F9E-CE4C-B410-088C8215B2AE}">
  <dimension ref="A1:Z10"/>
  <sheetViews>
    <sheetView workbookViewId="0">
      <pane ySplit="6" topLeftCell="A7" activePane="bottomLeft" state="frozen"/>
      <selection activeCell="G22" sqref="G22"/>
      <selection pane="bottomLeft" activeCell="L29" sqref="L29"/>
    </sheetView>
  </sheetViews>
  <sheetFormatPr baseColWidth="10" defaultColWidth="14.1640625" defaultRowHeight="14" x14ac:dyDescent="0.15"/>
  <cols>
    <col min="1" max="1" width="14.6640625" style="95" customWidth="1"/>
    <col min="2" max="2" width="9.1640625" style="95" bestFit="1" customWidth="1"/>
    <col min="3" max="11" width="5" style="95" customWidth="1"/>
    <col min="12" max="12" width="5.1640625" style="95" bestFit="1" customWidth="1"/>
    <col min="13" max="13" width="6.1640625" style="95" bestFit="1" customWidth="1"/>
    <col min="14" max="14" width="5" style="95" bestFit="1" customWidth="1"/>
    <col min="15" max="15" width="9.5" style="95" customWidth="1"/>
    <col min="16" max="26" width="8.6640625" style="95" customWidth="1"/>
    <col min="27" max="16384" width="14.1640625" style="95"/>
  </cols>
  <sheetData>
    <row r="1" spans="1:26" ht="17" x14ac:dyDescent="0.3">
      <c r="A1" s="167" t="s">
        <v>14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96"/>
      <c r="Q1" s="96"/>
      <c r="R1" s="96"/>
      <c r="S1" s="96"/>
      <c r="T1" s="96"/>
      <c r="U1" s="96"/>
      <c r="V1" s="96"/>
      <c r="W1" s="96"/>
      <c r="X1" s="96"/>
      <c r="Y1" s="96"/>
      <c r="Z1" s="96"/>
    </row>
    <row r="2" spans="1:26" ht="15" x14ac:dyDescent="0.2">
      <c r="A2" s="169" t="s">
        <v>15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</row>
    <row r="3" spans="1:26" ht="20" thickBot="1" x14ac:dyDescent="0.3">
      <c r="A3" s="97"/>
      <c r="B3" s="96"/>
      <c r="C3" s="98"/>
      <c r="D3" s="98"/>
      <c r="E3" s="98"/>
      <c r="F3" s="98"/>
      <c r="G3" s="98"/>
      <c r="H3" s="98"/>
      <c r="I3" s="98"/>
      <c r="J3" s="98"/>
      <c r="K3" s="98"/>
      <c r="L3" s="99"/>
      <c r="M3" s="98"/>
      <c r="N3" s="98"/>
      <c r="O3" s="99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</row>
    <row r="4" spans="1:26" ht="40" x14ac:dyDescent="0.2">
      <c r="A4" s="100" t="s">
        <v>16</v>
      </c>
      <c r="B4" s="101" t="s">
        <v>17</v>
      </c>
      <c r="C4" s="101">
        <v>1</v>
      </c>
      <c r="D4" s="101">
        <v>2</v>
      </c>
      <c r="E4" s="101">
        <v>3</v>
      </c>
      <c r="F4" s="101">
        <v>4</v>
      </c>
      <c r="G4" s="101">
        <v>5</v>
      </c>
      <c r="H4" s="101">
        <v>6</v>
      </c>
      <c r="I4" s="101">
        <v>7</v>
      </c>
      <c r="J4" s="101">
        <v>8</v>
      </c>
      <c r="K4" s="101">
        <v>9</v>
      </c>
      <c r="L4" s="101" t="s">
        <v>18</v>
      </c>
      <c r="M4" s="101" t="s">
        <v>19</v>
      </c>
      <c r="N4" s="101" t="s">
        <v>20</v>
      </c>
      <c r="O4" s="102" t="s">
        <v>21</v>
      </c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</row>
    <row r="5" spans="1:26" ht="19" x14ac:dyDescent="0.2">
      <c r="A5" s="103"/>
      <c r="B5" s="104" t="s">
        <v>22</v>
      </c>
      <c r="C5" s="104">
        <v>4</v>
      </c>
      <c r="D5" s="104">
        <v>5</v>
      </c>
      <c r="E5" s="104">
        <v>4</v>
      </c>
      <c r="F5" s="104">
        <v>3</v>
      </c>
      <c r="G5" s="104">
        <v>4</v>
      </c>
      <c r="H5" s="104">
        <v>4</v>
      </c>
      <c r="I5" s="104">
        <v>3</v>
      </c>
      <c r="J5" s="104">
        <v>4</v>
      </c>
      <c r="K5" s="104">
        <v>5</v>
      </c>
      <c r="L5" s="105">
        <f>SUM(C5:K5)</f>
        <v>36</v>
      </c>
      <c r="M5" s="104"/>
      <c r="N5" s="104"/>
      <c r="O5" s="106"/>
      <c r="P5" s="97"/>
      <c r="Q5" s="97"/>
      <c r="R5" s="97"/>
      <c r="S5" s="97"/>
      <c r="T5" s="97"/>
      <c r="U5" s="97"/>
      <c r="V5" s="97"/>
      <c r="W5" s="97"/>
      <c r="X5" s="97"/>
      <c r="Y5" s="97"/>
      <c r="Z5" s="97"/>
    </row>
    <row r="6" spans="1:26" ht="20" thickBot="1" x14ac:dyDescent="0.25">
      <c r="A6" s="107"/>
      <c r="B6" s="108" t="s">
        <v>37</v>
      </c>
      <c r="C6" s="108">
        <v>4</v>
      </c>
      <c r="D6" s="108">
        <v>1</v>
      </c>
      <c r="E6" s="108">
        <v>3</v>
      </c>
      <c r="F6" s="108">
        <v>9</v>
      </c>
      <c r="G6" s="108">
        <v>5</v>
      </c>
      <c r="H6" s="108">
        <v>7</v>
      </c>
      <c r="I6" s="108">
        <v>8</v>
      </c>
      <c r="J6" s="108">
        <v>6</v>
      </c>
      <c r="K6" s="108">
        <v>2</v>
      </c>
      <c r="L6" s="109"/>
      <c r="M6" s="108"/>
      <c r="N6" s="108"/>
      <c r="O6" s="110"/>
      <c r="P6" s="97"/>
      <c r="Q6" s="97"/>
      <c r="R6" s="97"/>
      <c r="S6" s="97"/>
      <c r="T6" s="97"/>
      <c r="U6" s="97"/>
      <c r="V6" s="97"/>
      <c r="W6" s="97"/>
      <c r="X6" s="97"/>
      <c r="Y6" s="97"/>
      <c r="Z6" s="97"/>
    </row>
    <row r="7" spans="1:26" ht="19" x14ac:dyDescent="0.2">
      <c r="A7" s="111" t="s">
        <v>43</v>
      </c>
      <c r="B7" s="112" t="s">
        <v>36</v>
      </c>
      <c r="C7" s="112">
        <v>7</v>
      </c>
      <c r="D7" s="112">
        <v>6</v>
      </c>
      <c r="E7" s="112">
        <v>6</v>
      </c>
      <c r="F7" s="112">
        <v>3</v>
      </c>
      <c r="G7" s="112">
        <v>7</v>
      </c>
      <c r="H7" s="112">
        <v>8</v>
      </c>
      <c r="I7" s="112">
        <v>4</v>
      </c>
      <c r="J7" s="112">
        <v>6</v>
      </c>
      <c r="K7" s="112">
        <v>9</v>
      </c>
      <c r="L7" s="113">
        <f t="shared" ref="L7:L10" si="0">IF(SUM(C7:K7)&gt;0, SUM(C7:K7),"")</f>
        <v>56</v>
      </c>
      <c r="M7" s="112">
        <v>21</v>
      </c>
      <c r="N7" s="112">
        <f>IF(L7&lt;&gt;"",L7- M7, "")</f>
        <v>35</v>
      </c>
      <c r="O7" s="114"/>
      <c r="P7" s="96"/>
      <c r="Q7" s="96"/>
      <c r="R7" s="96"/>
      <c r="S7" s="96"/>
      <c r="T7" s="96"/>
      <c r="U7" s="96"/>
      <c r="V7" s="96"/>
      <c r="W7" s="96"/>
      <c r="X7" s="96"/>
      <c r="Y7" s="96"/>
      <c r="Z7" s="96"/>
    </row>
    <row r="8" spans="1:26" ht="20" thickBot="1" x14ac:dyDescent="0.25">
      <c r="A8" s="115"/>
      <c r="B8" s="116" t="s">
        <v>38</v>
      </c>
      <c r="C8" s="116">
        <f>IF(C7&gt;0, VLOOKUP(C7-C$5-(INT($M7/9)+(MOD($M7,9)&gt;=C$6)), 'Point System'!$A$4:$B$15, 2),"")</f>
        <v>1</v>
      </c>
      <c r="D8" s="116">
        <f>IF(D7&gt;0, VLOOKUP(D7-D$5-(INT($M7/9)+(MOD($M7,9)&gt;=D$6)), 'Point System'!$A$4:$B$15, 2),"")</f>
        <v>4</v>
      </c>
      <c r="E8" s="116">
        <f>IF(E7&gt;0, VLOOKUP(E7-E$5-(INT($M7/9)+(MOD($M7,9)&gt;=E$6)), 'Point System'!$A$4:$B$15, 2),"")</f>
        <v>3</v>
      </c>
      <c r="F8" s="116">
        <f>IF(F7&gt;0, VLOOKUP(F7-F$5-(INT($M7/9)+(MOD($M7,9)&gt;=F$6)), 'Point System'!$A$4:$B$15, 2),"")</f>
        <v>4</v>
      </c>
      <c r="G8" s="116">
        <f>IF(G7&gt;0, VLOOKUP(G7-G$5-(INT($M7/9)+(MOD($M7,9)&gt;=G$6)), 'Point System'!$A$4:$B$15, 2),"")</f>
        <v>1</v>
      </c>
      <c r="H8" s="116">
        <f>IF(H7&gt;0, VLOOKUP(H7-H$5-(INT($M7/9)+(MOD($M7,9)&gt;=H$6)), 'Point System'!$A$4:$B$15, 2),"")</f>
        <v>0</v>
      </c>
      <c r="I8" s="116">
        <f>IF(I7&gt;0, VLOOKUP(I7-I$5-(INT($M7/9)+(MOD($M7,9)&gt;=I$6)), 'Point System'!$A$4:$B$15, 2),"")</f>
        <v>3</v>
      </c>
      <c r="J8" s="116">
        <f>IF(J7&gt;0, VLOOKUP(J7-J$5-(INT($M7/9)+(MOD($M7,9)&gt;=J$6)), 'Point System'!$A$4:$B$15, 2),"")</f>
        <v>2</v>
      </c>
      <c r="K8" s="116">
        <f>IF(K7&gt;0, VLOOKUP(K7-K$5-(INT($M7/9)+(MOD($M7,9)&gt;=K$6)), 'Point System'!$A$4:$B$15, 2),"")</f>
        <v>1</v>
      </c>
      <c r="L8" s="117">
        <f t="shared" si="0"/>
        <v>19</v>
      </c>
      <c r="M8" s="116"/>
      <c r="N8" s="116"/>
      <c r="O8" s="118">
        <f>IF(L8&lt;&gt;"", L8, "")</f>
        <v>19</v>
      </c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</row>
    <row r="9" spans="1:26" ht="19" x14ac:dyDescent="0.2">
      <c r="A9" s="111" t="s">
        <v>83</v>
      </c>
      <c r="B9" s="112"/>
      <c r="C9" s="112">
        <v>6</v>
      </c>
      <c r="D9" s="112">
        <v>6</v>
      </c>
      <c r="E9" s="112">
        <v>6</v>
      </c>
      <c r="F9" s="112">
        <v>4</v>
      </c>
      <c r="G9" s="112">
        <v>6</v>
      </c>
      <c r="H9" s="112">
        <v>7</v>
      </c>
      <c r="I9" s="112">
        <v>4</v>
      </c>
      <c r="J9" s="112">
        <v>6</v>
      </c>
      <c r="K9" s="112">
        <v>7</v>
      </c>
      <c r="L9" s="113">
        <f t="shared" si="0"/>
        <v>52</v>
      </c>
      <c r="M9" s="112">
        <v>15</v>
      </c>
      <c r="N9" s="112">
        <f>IF(L9&lt;&gt;"",L9- M9, "")</f>
        <v>37</v>
      </c>
      <c r="O9" s="114"/>
      <c r="P9" s="96"/>
      <c r="Q9" s="96"/>
      <c r="R9" s="96"/>
      <c r="S9" s="96"/>
      <c r="T9" s="96"/>
      <c r="U9" s="96"/>
      <c r="V9" s="96"/>
      <c r="W9" s="96"/>
      <c r="X9" s="96"/>
      <c r="Y9" s="96"/>
      <c r="Z9" s="96"/>
    </row>
    <row r="10" spans="1:26" ht="20" thickBot="1" x14ac:dyDescent="0.25">
      <c r="A10" s="115"/>
      <c r="B10" s="116"/>
      <c r="C10" s="116">
        <f>IF(C9&gt;0, VLOOKUP(C9-C$5-(INT($M9/9)+(MOD($M9,9)&gt;=C$6)), 'Point System'!$A$4:$B$15, 2),"")</f>
        <v>2</v>
      </c>
      <c r="D10" s="116">
        <f>IF(D9&gt;0, VLOOKUP(D9-D$5-(INT($M9/9)+(MOD($M9,9)&gt;=D$6)), 'Point System'!$A$4:$B$15, 2),"")</f>
        <v>3</v>
      </c>
      <c r="E10" s="116">
        <f>IF(E9&gt;0, VLOOKUP(E9-E$5-(INT($M9/9)+(MOD($M9,9)&gt;=E$6)), 'Point System'!$A$4:$B$15, 2),"")</f>
        <v>2</v>
      </c>
      <c r="F10" s="116">
        <f>IF(F9&gt;0, VLOOKUP(F9-F$5-(INT($M9/9)+(MOD($M9,9)&gt;=F$6)), 'Point System'!$A$4:$B$15, 2),"")</f>
        <v>2</v>
      </c>
      <c r="G10" s="116">
        <f>IF(G9&gt;0, VLOOKUP(G9-G$5-(INT($M9/9)+(MOD($M9,9)&gt;=G$6)), 'Point System'!$A$4:$B$15, 2),"")</f>
        <v>2</v>
      </c>
      <c r="H10" s="116">
        <f>IF(H9&gt;0, VLOOKUP(H9-H$5-(INT($M9/9)+(MOD($M9,9)&gt;=H$6)), 'Point System'!$A$4:$B$15, 2),"")</f>
        <v>0</v>
      </c>
      <c r="I10" s="116">
        <f>IF(I9&gt;0, VLOOKUP(I9-I$5-(INT($M9/9)+(MOD($M9,9)&gt;=I$6)), 'Point System'!$A$4:$B$15, 2),"")</f>
        <v>2</v>
      </c>
      <c r="J10" s="116">
        <f>IF(J9&gt;0, VLOOKUP(J9-J$5-(INT($M9/9)+(MOD($M9,9)&gt;=J$6)), 'Point System'!$A$4:$B$15, 2),"")</f>
        <v>2</v>
      </c>
      <c r="K10" s="116">
        <f>IF(K9&gt;0, VLOOKUP(K9-K$5-(INT($M9/9)+(MOD($M9,9)&gt;=K$6)), 'Point System'!$A$4:$B$15, 2),"")</f>
        <v>2</v>
      </c>
      <c r="L10" s="117">
        <f t="shared" si="0"/>
        <v>17</v>
      </c>
      <c r="M10" s="116"/>
      <c r="N10" s="116"/>
      <c r="O10" s="118">
        <f>IF(L10&lt;&gt;"", L10, "")</f>
        <v>17</v>
      </c>
      <c r="P10" s="96"/>
      <c r="Q10" s="96"/>
      <c r="R10" s="96"/>
      <c r="S10" s="96"/>
      <c r="T10" s="96"/>
      <c r="U10" s="96"/>
      <c r="V10" s="96"/>
      <c r="W10" s="96"/>
      <c r="X10" s="96"/>
      <c r="Y10" s="96"/>
      <c r="Z10" s="96"/>
    </row>
  </sheetData>
  <mergeCells count="2">
    <mergeCell ref="A1:O1"/>
    <mergeCell ref="A2:O2"/>
  </mergeCells>
  <hyperlinks>
    <hyperlink ref="A2" r:id="rId1" xr:uid="{6AB9F0FE-E547-4A4E-82B7-EA8776A242F3}"/>
  </hyperlink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70C757-B716-FC4E-9C7E-AF3ECCA3BD91}">
  <dimension ref="A1:Z20"/>
  <sheetViews>
    <sheetView workbookViewId="0">
      <pane ySplit="6" topLeftCell="A7" activePane="bottomLeft" state="frozen"/>
      <selection activeCell="G22" sqref="G22"/>
      <selection pane="bottomLeft" activeCell="N25" sqref="N25"/>
    </sheetView>
  </sheetViews>
  <sheetFormatPr baseColWidth="10" defaultColWidth="14.1640625" defaultRowHeight="14" x14ac:dyDescent="0.15"/>
  <cols>
    <col min="1" max="1" width="14.6640625" style="3" customWidth="1"/>
    <col min="2" max="2" width="9.1640625" style="3" bestFit="1" customWidth="1"/>
    <col min="3" max="11" width="5" style="3" customWidth="1"/>
    <col min="12" max="12" width="5.1640625" style="3" bestFit="1" customWidth="1"/>
    <col min="13" max="13" width="6.1640625" style="3" bestFit="1" customWidth="1"/>
    <col min="14" max="14" width="5" style="3" bestFit="1" customWidth="1"/>
    <col min="15" max="15" width="14.1640625" style="3" bestFit="1" customWidth="1"/>
    <col min="16" max="26" width="8.6640625" style="3" customWidth="1"/>
    <col min="27" max="16384" width="14.1640625" style="3"/>
  </cols>
  <sheetData>
    <row r="1" spans="1:26" ht="26" x14ac:dyDescent="0.3">
      <c r="A1" s="128" t="s">
        <v>14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x14ac:dyDescent="0.2">
      <c r="A2" s="130" t="s">
        <v>15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0" thickBot="1" x14ac:dyDescent="0.3">
      <c r="A3" s="4"/>
      <c r="B3" s="2"/>
      <c r="C3" s="5"/>
      <c r="D3" s="5"/>
      <c r="E3" s="5"/>
      <c r="F3" s="5"/>
      <c r="G3" s="5"/>
      <c r="H3" s="5"/>
      <c r="I3" s="5"/>
      <c r="J3" s="5"/>
      <c r="K3" s="5"/>
      <c r="L3" s="6"/>
      <c r="M3" s="5"/>
      <c r="N3" s="5"/>
      <c r="O3" s="6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9" x14ac:dyDescent="0.2">
      <c r="A4" s="20" t="s">
        <v>16</v>
      </c>
      <c r="B4" s="21" t="s">
        <v>17</v>
      </c>
      <c r="C4" s="21">
        <v>1</v>
      </c>
      <c r="D4" s="21">
        <v>2</v>
      </c>
      <c r="E4" s="21">
        <v>3</v>
      </c>
      <c r="F4" s="21">
        <v>4</v>
      </c>
      <c r="G4" s="21">
        <v>5</v>
      </c>
      <c r="H4" s="21">
        <v>6</v>
      </c>
      <c r="I4" s="21">
        <v>7</v>
      </c>
      <c r="J4" s="21">
        <v>8</v>
      </c>
      <c r="K4" s="21">
        <v>9</v>
      </c>
      <c r="L4" s="21" t="s">
        <v>18</v>
      </c>
      <c r="M4" s="21" t="s">
        <v>19</v>
      </c>
      <c r="N4" s="21" t="s">
        <v>20</v>
      </c>
      <c r="O4" s="22" t="s">
        <v>21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19" x14ac:dyDescent="0.2">
      <c r="A5" s="23"/>
      <c r="B5" s="7" t="s">
        <v>22</v>
      </c>
      <c r="C5" s="7">
        <v>4</v>
      </c>
      <c r="D5" s="7">
        <v>5</v>
      </c>
      <c r="E5" s="7">
        <v>4</v>
      </c>
      <c r="F5" s="7">
        <v>3</v>
      </c>
      <c r="G5" s="7">
        <v>4</v>
      </c>
      <c r="H5" s="7">
        <v>4</v>
      </c>
      <c r="I5" s="7">
        <v>3</v>
      </c>
      <c r="J5" s="7">
        <v>4</v>
      </c>
      <c r="K5" s="7">
        <v>5</v>
      </c>
      <c r="L5" s="8">
        <f>SUM(C5:K5)</f>
        <v>36</v>
      </c>
      <c r="M5" s="7"/>
      <c r="N5" s="7"/>
      <c r="O5" s="2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20" thickBot="1" x14ac:dyDescent="0.25">
      <c r="A6" s="25"/>
      <c r="B6" s="26" t="s">
        <v>37</v>
      </c>
      <c r="C6" s="26">
        <v>4</v>
      </c>
      <c r="D6" s="26">
        <v>1</v>
      </c>
      <c r="E6" s="26">
        <v>3</v>
      </c>
      <c r="F6" s="26">
        <v>9</v>
      </c>
      <c r="G6" s="26">
        <v>5</v>
      </c>
      <c r="H6" s="26">
        <v>7</v>
      </c>
      <c r="I6" s="26">
        <v>8</v>
      </c>
      <c r="J6" s="26">
        <v>6</v>
      </c>
      <c r="K6" s="26">
        <v>2</v>
      </c>
      <c r="L6" s="27"/>
      <c r="M6" s="26"/>
      <c r="N6" s="26"/>
      <c r="O6" s="28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9" x14ac:dyDescent="0.2">
      <c r="A7" s="12" t="s">
        <v>43</v>
      </c>
      <c r="B7" s="13" t="s">
        <v>36</v>
      </c>
      <c r="C7" s="13">
        <v>6</v>
      </c>
      <c r="D7" s="13">
        <v>8</v>
      </c>
      <c r="E7" s="13">
        <v>8</v>
      </c>
      <c r="F7" s="13">
        <v>6</v>
      </c>
      <c r="G7" s="13">
        <v>7</v>
      </c>
      <c r="H7" s="13">
        <v>5</v>
      </c>
      <c r="I7" s="13">
        <v>5</v>
      </c>
      <c r="J7" s="13">
        <v>7</v>
      </c>
      <c r="K7" s="13">
        <v>8</v>
      </c>
      <c r="L7" s="14">
        <f t="shared" ref="L7:L20" si="0">IF(SUM(C7:K7)&gt;0, SUM(C7:K7),"")</f>
        <v>60</v>
      </c>
      <c r="M7" s="13">
        <v>21</v>
      </c>
      <c r="N7" s="13">
        <f>IF(L7&lt;&gt;"",L7- M7, "")</f>
        <v>39</v>
      </c>
      <c r="O7" s="15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0" thickBot="1" x14ac:dyDescent="0.25">
      <c r="A8" s="16"/>
      <c r="B8" s="17" t="s">
        <v>38</v>
      </c>
      <c r="C8" s="17">
        <f>IF(C7&gt;0, VLOOKUP(C7-C$5-(INT($M7/9)+(MOD($M7,9)&gt;=C$6)), '[2]Point System'!$A$4:$B$15, 2),"")</f>
        <v>2</v>
      </c>
      <c r="D8" s="17">
        <f>IF(D7&gt;0, VLOOKUP(D7-D$5-(INT($M7/9)+(MOD($M7,9)&gt;=D$6)), '[2]Point System'!$A$4:$B$15, 2),"")</f>
        <v>2</v>
      </c>
      <c r="E8" s="17">
        <f>IF(E7&gt;0, VLOOKUP(E7-E$5-(INT($M7/9)+(MOD($M7,9)&gt;=E$6)), '[2]Point System'!$A$4:$B$15, 2),"")</f>
        <v>1</v>
      </c>
      <c r="F8" s="17">
        <f>IF(F7&gt;0, VLOOKUP(F7-F$5-(INT($M7/9)+(MOD($M7,9)&gt;=F$6)), '[2]Point System'!$A$4:$B$15, 2),"")</f>
        <v>1</v>
      </c>
      <c r="G8" s="17">
        <f>IF(G7&gt;0, VLOOKUP(G7-G$5-(INT($M7/9)+(MOD($M7,9)&gt;=G$6)), '[2]Point System'!$A$4:$B$15, 2),"")</f>
        <v>1</v>
      </c>
      <c r="H8" s="17">
        <f>IF(H7&gt;0, VLOOKUP(H7-H$5-(INT($M7/9)+(MOD($M7,9)&gt;=H$6)), '[2]Point System'!$A$4:$B$15, 2),"")</f>
        <v>3</v>
      </c>
      <c r="I8" s="17">
        <f>IF(I7&gt;0, VLOOKUP(I7-I$5-(INT($M7/9)+(MOD($M7,9)&gt;=I$6)), '[2]Point System'!$A$4:$B$15, 2),"")</f>
        <v>2</v>
      </c>
      <c r="J8" s="17">
        <f>IF(J7&gt;0, VLOOKUP(J7-J$5-(INT($M7/9)+(MOD($M7,9)&gt;=J$6)), '[2]Point System'!$A$4:$B$15, 2),"")</f>
        <v>1</v>
      </c>
      <c r="K8" s="17">
        <f>IF(K7&gt;0, VLOOKUP(K7-K$5-(INT($M7/9)+(MOD($M7,9)&gt;=K$6)), '[2]Point System'!$A$4:$B$15, 2),"")</f>
        <v>2</v>
      </c>
      <c r="L8" s="18">
        <f t="shared" si="0"/>
        <v>15</v>
      </c>
      <c r="M8" s="17"/>
      <c r="N8" s="17"/>
      <c r="O8" s="19">
        <f>IF(L8&lt;&gt;"", L8, "")</f>
        <v>15</v>
      </c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" x14ac:dyDescent="0.2">
      <c r="A9" s="12" t="s">
        <v>25</v>
      </c>
      <c r="B9" s="13"/>
      <c r="C9" s="13">
        <v>7</v>
      </c>
      <c r="D9" s="13">
        <v>8</v>
      </c>
      <c r="E9" s="13">
        <v>7</v>
      </c>
      <c r="F9" s="13">
        <v>4</v>
      </c>
      <c r="G9" s="13">
        <v>6</v>
      </c>
      <c r="H9" s="13">
        <v>7</v>
      </c>
      <c r="I9" s="13">
        <v>5</v>
      </c>
      <c r="J9" s="13">
        <v>4</v>
      </c>
      <c r="K9" s="13">
        <v>8</v>
      </c>
      <c r="L9" s="14">
        <f t="shared" si="0"/>
        <v>56</v>
      </c>
      <c r="M9" s="13">
        <v>17</v>
      </c>
      <c r="N9" s="13">
        <f>IF(L9&lt;&gt;"",L9- M9, "")</f>
        <v>39</v>
      </c>
      <c r="O9" s="15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0" thickBot="1" x14ac:dyDescent="0.25">
      <c r="A10" s="16"/>
      <c r="B10" s="17"/>
      <c r="C10" s="17">
        <f>IF(C9&gt;0, VLOOKUP(C9-C$5-(INT($M9/9)+(MOD($M9,9)&gt;=C$6)), '[2]Point System'!$A$4:$B$15, 2),"")</f>
        <v>1</v>
      </c>
      <c r="D10" s="17">
        <f>IF(D9&gt;0, VLOOKUP(D9-D$5-(INT($M9/9)+(MOD($M9,9)&gt;=D$6)), '[2]Point System'!$A$4:$B$15, 2),"")</f>
        <v>1</v>
      </c>
      <c r="E10" s="17">
        <f>IF(E9&gt;0, VLOOKUP(E9-E$5-(INT($M9/9)+(MOD($M9,9)&gt;=E$6)), '[2]Point System'!$A$4:$B$15, 2),"")</f>
        <v>1</v>
      </c>
      <c r="F10" s="17">
        <f>IF(F9&gt;0, VLOOKUP(F9-F$5-(INT($M9/9)+(MOD($M9,9)&gt;=F$6)), '[2]Point System'!$A$4:$B$15, 2),"")</f>
        <v>2</v>
      </c>
      <c r="G10" s="17">
        <f>IF(G9&gt;0, VLOOKUP(G9-G$5-(INT($M9/9)+(MOD($M9,9)&gt;=G$6)), '[2]Point System'!$A$4:$B$15, 2),"")</f>
        <v>2</v>
      </c>
      <c r="H10" s="17">
        <f>IF(H9&gt;0, VLOOKUP(H9-H$5-(INT($M9/9)+(MOD($M9,9)&gt;=H$6)), '[2]Point System'!$A$4:$B$15, 2),"")</f>
        <v>1</v>
      </c>
      <c r="I10" s="17">
        <f>IF(I9&gt;0, VLOOKUP(I9-I$5-(INT($M9/9)+(MOD($M9,9)&gt;=I$6)), '[2]Point System'!$A$4:$B$15, 2),"")</f>
        <v>2</v>
      </c>
      <c r="J10" s="17">
        <f>IF(J9&gt;0, VLOOKUP(J9-J$5-(INT($M9/9)+(MOD($M9,9)&gt;=J$6)), '[2]Point System'!$A$4:$B$15, 2),"")</f>
        <v>4</v>
      </c>
      <c r="K10" s="17">
        <f>IF(K9&gt;0, VLOOKUP(K9-K$5-(INT($M9/9)+(MOD($M9,9)&gt;=K$6)), '[2]Point System'!$A$4:$B$15, 2),"")</f>
        <v>1</v>
      </c>
      <c r="L10" s="18">
        <f t="shared" si="0"/>
        <v>15</v>
      </c>
      <c r="M10" s="17"/>
      <c r="N10" s="17"/>
      <c r="O10" s="19">
        <f>IF(L10&lt;&gt;"", L10, "")</f>
        <v>15</v>
      </c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" x14ac:dyDescent="0.2">
      <c r="A11" s="12" t="s">
        <v>86</v>
      </c>
      <c r="B11" s="13"/>
      <c r="C11" s="13">
        <v>6</v>
      </c>
      <c r="D11" s="13">
        <v>6</v>
      </c>
      <c r="E11" s="13">
        <v>5</v>
      </c>
      <c r="F11" s="13">
        <v>4</v>
      </c>
      <c r="G11" s="13">
        <v>6</v>
      </c>
      <c r="H11" s="13">
        <v>5</v>
      </c>
      <c r="I11" s="13">
        <v>5</v>
      </c>
      <c r="J11" s="13">
        <v>5</v>
      </c>
      <c r="K11" s="13">
        <v>8</v>
      </c>
      <c r="L11" s="14">
        <f t="shared" si="0"/>
        <v>50</v>
      </c>
      <c r="M11" s="13" t="s">
        <v>10</v>
      </c>
      <c r="N11" s="13"/>
      <c r="O11" s="15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0" thickBot="1" x14ac:dyDescent="0.25">
      <c r="A12" s="16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8" t="str">
        <f t="shared" si="0"/>
        <v/>
      </c>
      <c r="M12" s="17"/>
      <c r="N12" s="17"/>
      <c r="O12" s="19" t="str">
        <f>IF(L12&lt;&gt;"", L12, "")</f>
        <v/>
      </c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" x14ac:dyDescent="0.2">
      <c r="A13" s="12" t="s">
        <v>28</v>
      </c>
      <c r="B13" s="13"/>
      <c r="C13" s="13">
        <v>8</v>
      </c>
      <c r="D13" s="13">
        <v>6</v>
      </c>
      <c r="E13" s="13">
        <v>6</v>
      </c>
      <c r="F13" s="13">
        <v>4</v>
      </c>
      <c r="G13" s="13">
        <v>6</v>
      </c>
      <c r="H13" s="13">
        <v>6</v>
      </c>
      <c r="I13" s="13">
        <v>4</v>
      </c>
      <c r="J13" s="13">
        <v>6</v>
      </c>
      <c r="K13" s="13">
        <v>8</v>
      </c>
      <c r="L13" s="14">
        <f t="shared" si="0"/>
        <v>54</v>
      </c>
      <c r="M13" s="13">
        <v>15</v>
      </c>
      <c r="N13" s="13">
        <f>IF(L13&lt;&gt;"",L13- M13, "")</f>
        <v>39</v>
      </c>
      <c r="O13" s="15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0" thickBot="1" x14ac:dyDescent="0.25">
      <c r="A14" s="16"/>
      <c r="B14" s="17"/>
      <c r="C14" s="17">
        <f>IF(C13&gt;0, VLOOKUP(C13-C$5-(INT($M13/9)+(MOD($M13,9)&gt;=C$6)), '[2]Point System'!$A$4:$B$15, 2),"")</f>
        <v>0</v>
      </c>
      <c r="D14" s="17">
        <f>IF(D13&gt;0, VLOOKUP(D13-D$5-(INT($M13/9)+(MOD($M13,9)&gt;=D$6)), '[2]Point System'!$A$4:$B$15, 2),"")</f>
        <v>3</v>
      </c>
      <c r="E14" s="17">
        <f>IF(E13&gt;0, VLOOKUP(E13-E$5-(INT($M13/9)+(MOD($M13,9)&gt;=E$6)), '[2]Point System'!$A$4:$B$15, 2),"")</f>
        <v>2</v>
      </c>
      <c r="F14" s="17">
        <f>IF(F13&gt;0, VLOOKUP(F13-F$5-(INT($M13/9)+(MOD($M13,9)&gt;=F$6)), '[2]Point System'!$A$4:$B$15, 2),"")</f>
        <v>2</v>
      </c>
      <c r="G14" s="17">
        <f>IF(G13&gt;0, VLOOKUP(G13-G$5-(INT($M13/9)+(MOD($M13,9)&gt;=G$6)), '[2]Point System'!$A$4:$B$15, 2),"")</f>
        <v>2</v>
      </c>
      <c r="H14" s="17">
        <f>IF(H13&gt;0, VLOOKUP(H13-H$5-(INT($M13/9)+(MOD($M13,9)&gt;=H$6)), '[2]Point System'!$A$4:$B$15, 2),"")</f>
        <v>1</v>
      </c>
      <c r="I14" s="17">
        <f>IF(I13&gt;0, VLOOKUP(I13-I$5-(INT($M13/9)+(MOD($M13,9)&gt;=I$6)), '[2]Point System'!$A$4:$B$15, 2),"")</f>
        <v>2</v>
      </c>
      <c r="J14" s="17">
        <f>IF(J13&gt;0, VLOOKUP(J13-J$5-(INT($M13/9)+(MOD($M13,9)&gt;=J$6)), '[2]Point System'!$A$4:$B$15, 2),"")</f>
        <v>2</v>
      </c>
      <c r="K14" s="17">
        <f>IF(K13&gt;0, VLOOKUP(K13-K$5-(INT($M13/9)+(MOD($M13,9)&gt;=K$6)), '[2]Point System'!$A$4:$B$15, 2),"")</f>
        <v>1</v>
      </c>
      <c r="L14" s="18">
        <f t="shared" si="0"/>
        <v>15</v>
      </c>
      <c r="M14" s="17"/>
      <c r="N14" s="17"/>
      <c r="O14" s="19">
        <f>IF(L14&lt;&gt;"", L14, "")</f>
        <v>15</v>
      </c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" x14ac:dyDescent="0.2">
      <c r="A15" s="12" t="s">
        <v>24</v>
      </c>
      <c r="B15" s="13"/>
      <c r="C15" s="13">
        <v>4</v>
      </c>
      <c r="D15" s="13">
        <v>6</v>
      </c>
      <c r="E15" s="13">
        <v>5</v>
      </c>
      <c r="F15" s="13">
        <v>3</v>
      </c>
      <c r="G15" s="13">
        <v>5</v>
      </c>
      <c r="H15" s="13">
        <v>7</v>
      </c>
      <c r="I15" s="13">
        <v>3</v>
      </c>
      <c r="J15" s="13">
        <v>6</v>
      </c>
      <c r="K15" s="13">
        <v>4</v>
      </c>
      <c r="L15" s="14">
        <f t="shared" si="0"/>
        <v>43</v>
      </c>
      <c r="M15" s="13">
        <v>8</v>
      </c>
      <c r="N15" s="13">
        <f>IF(L15&lt;&gt;"",L15- M15, "")</f>
        <v>35</v>
      </c>
      <c r="O15" s="15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0" thickBot="1" x14ac:dyDescent="0.25">
      <c r="A16" s="16"/>
      <c r="B16" s="17"/>
      <c r="C16" s="17">
        <f>IF(C15&gt;0, VLOOKUP(C15-C$5-(INT($M15/9)+(MOD($M15,9)&gt;=C$6)), '[2]Point System'!$A$4:$B$15, 2),"")</f>
        <v>3</v>
      </c>
      <c r="D16" s="17">
        <f>IF(D15&gt;0, VLOOKUP(D15-D$5-(INT($M15/9)+(MOD($M15,9)&gt;=D$6)), '[2]Point System'!$A$4:$B$15, 2),"")</f>
        <v>2</v>
      </c>
      <c r="E16" s="17">
        <f>IF(E15&gt;0, VLOOKUP(E15-E$5-(INT($M15/9)+(MOD($M15,9)&gt;=E$6)), '[2]Point System'!$A$4:$B$15, 2),"")</f>
        <v>2</v>
      </c>
      <c r="F16" s="17">
        <f>IF(F15&gt;0, VLOOKUP(F15-F$5-(INT($M15/9)+(MOD($M15,9)&gt;=F$6)), '[2]Point System'!$A$4:$B$15, 2),"")</f>
        <v>2</v>
      </c>
      <c r="G16" s="17">
        <f>IF(G15&gt;0, VLOOKUP(G15-G$5-(INT($M15/9)+(MOD($M15,9)&gt;=G$6)), '[2]Point System'!$A$4:$B$15, 2),"")</f>
        <v>2</v>
      </c>
      <c r="H16" s="17">
        <f>IF(H15&gt;0, VLOOKUP(H15-H$5-(INT($M15/9)+(MOD($M15,9)&gt;=H$6)), '[2]Point System'!$A$4:$B$15, 2),"")</f>
        <v>0</v>
      </c>
      <c r="I16" s="17">
        <f>IF(I15&gt;0, VLOOKUP(I15-I$5-(INT($M15/9)+(MOD($M15,9)&gt;=I$6)), '[2]Point System'!$A$4:$B$15, 2),"")</f>
        <v>3</v>
      </c>
      <c r="J16" s="17">
        <f>IF(J15&gt;0, VLOOKUP(J15-J$5-(INT($M15/9)+(MOD($M15,9)&gt;=J$6)), '[2]Point System'!$A$4:$B$15, 2),"")</f>
        <v>1</v>
      </c>
      <c r="K16" s="17">
        <f>IF(K15&gt;0, VLOOKUP(K15-K$5-(INT($M15/9)+(MOD($M15,9)&gt;=K$6)), '[2]Point System'!$A$4:$B$15, 2),"")</f>
        <v>4</v>
      </c>
      <c r="L16" s="18">
        <f t="shared" si="0"/>
        <v>19</v>
      </c>
      <c r="M16" s="17"/>
      <c r="N16" s="17"/>
      <c r="O16" s="19">
        <f>IF(L16&lt;&gt;"", L16, "")</f>
        <v>19</v>
      </c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" x14ac:dyDescent="0.2">
      <c r="A17" s="12" t="s">
        <v>77</v>
      </c>
      <c r="B17" s="13"/>
      <c r="C17" s="13">
        <v>5</v>
      </c>
      <c r="D17" s="13">
        <v>6</v>
      </c>
      <c r="E17" s="13">
        <v>6</v>
      </c>
      <c r="F17" s="13">
        <v>5</v>
      </c>
      <c r="G17" s="13">
        <v>5</v>
      </c>
      <c r="H17" s="13">
        <v>5</v>
      </c>
      <c r="I17" s="13">
        <v>5</v>
      </c>
      <c r="J17" s="13">
        <v>4</v>
      </c>
      <c r="K17" s="13">
        <v>5</v>
      </c>
      <c r="L17" s="14">
        <f t="shared" si="0"/>
        <v>46</v>
      </c>
      <c r="M17" s="13" t="s">
        <v>10</v>
      </c>
      <c r="N17" s="13"/>
      <c r="O17" s="15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0" thickBot="1" x14ac:dyDescent="0.25">
      <c r="A18" s="16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 t="str">
        <f t="shared" si="0"/>
        <v/>
      </c>
      <c r="M18" s="17"/>
      <c r="N18" s="17"/>
      <c r="O18" s="19" t="str">
        <f>IF(L18&lt;&gt;"", L18, "")</f>
        <v/>
      </c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" x14ac:dyDescent="0.2">
      <c r="A19" s="12" t="s">
        <v>26</v>
      </c>
      <c r="B19" s="13"/>
      <c r="C19" s="13">
        <v>5</v>
      </c>
      <c r="D19" s="13">
        <v>7</v>
      </c>
      <c r="E19" s="13">
        <v>5</v>
      </c>
      <c r="F19" s="13">
        <v>4</v>
      </c>
      <c r="G19" s="13">
        <v>7</v>
      </c>
      <c r="H19" s="13">
        <v>6</v>
      </c>
      <c r="I19" s="13">
        <v>4</v>
      </c>
      <c r="J19" s="13">
        <v>5</v>
      </c>
      <c r="K19" s="13">
        <v>8</v>
      </c>
      <c r="L19" s="14">
        <f t="shared" si="0"/>
        <v>51</v>
      </c>
      <c r="M19" s="13">
        <v>13</v>
      </c>
      <c r="N19" s="13">
        <f>IF(L19&lt;&gt;"",L19- M19, "")</f>
        <v>38</v>
      </c>
      <c r="O19" s="15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0" thickBot="1" x14ac:dyDescent="0.25">
      <c r="A20" s="16"/>
      <c r="B20" s="17"/>
      <c r="C20" s="17">
        <f>IF(C19&gt;0, VLOOKUP(C19-C$5-(INT($M19/9)+(MOD($M19,9)&gt;=C$6)), '[2]Point System'!$A$4:$B$15, 2),"")</f>
        <v>3</v>
      </c>
      <c r="D20" s="17">
        <f>IF(D19&gt;0, VLOOKUP(D19-D$5-(INT($M19/9)+(MOD($M19,9)&gt;=D$6)), '[2]Point System'!$A$4:$B$15, 2),"")</f>
        <v>2</v>
      </c>
      <c r="E20" s="17">
        <f>IF(E19&gt;0, VLOOKUP(E19-E$5-(INT($M19/9)+(MOD($M19,9)&gt;=E$6)), '[2]Point System'!$A$4:$B$15, 2),"")</f>
        <v>3</v>
      </c>
      <c r="F20" s="17">
        <f>IF(F19&gt;0, VLOOKUP(F19-F$5-(INT($M19/9)+(MOD($M19,9)&gt;=F$6)), '[2]Point System'!$A$4:$B$15, 2),"")</f>
        <v>2</v>
      </c>
      <c r="G20" s="17">
        <f>IF(G19&gt;0, VLOOKUP(G19-G$5-(INT($M19/9)+(MOD($M19,9)&gt;=G$6)), '[2]Point System'!$A$4:$B$15, 2),"")</f>
        <v>0</v>
      </c>
      <c r="H20" s="17">
        <f>IF(H19&gt;0, VLOOKUP(H19-H$5-(INT($M19/9)+(MOD($M19,9)&gt;=H$6)), '[2]Point System'!$A$4:$B$15, 2),"")</f>
        <v>1</v>
      </c>
      <c r="I20" s="17">
        <f>IF(I19&gt;0, VLOOKUP(I19-I$5-(INT($M19/9)+(MOD($M19,9)&gt;=I$6)), '[2]Point System'!$A$4:$B$15, 2),"")</f>
        <v>2</v>
      </c>
      <c r="J20" s="17">
        <f>IF(J19&gt;0, VLOOKUP(J19-J$5-(INT($M19/9)+(MOD($M19,9)&gt;=J$6)), '[2]Point System'!$A$4:$B$15, 2),"")</f>
        <v>2</v>
      </c>
      <c r="K20" s="17">
        <f>IF(K19&gt;0, VLOOKUP(K19-K$5-(INT($M19/9)+(MOD($M19,9)&gt;=K$6)), '[2]Point System'!$A$4:$B$15, 2),"")</f>
        <v>1</v>
      </c>
      <c r="L20" s="18">
        <f t="shared" si="0"/>
        <v>16</v>
      </c>
      <c r="M20" s="17"/>
      <c r="N20" s="17"/>
      <c r="O20" s="19">
        <f>IF(L20&lt;&gt;"", L20, "")</f>
        <v>16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</sheetData>
  <mergeCells count="2">
    <mergeCell ref="A1:O1"/>
    <mergeCell ref="A2:O2"/>
  </mergeCells>
  <hyperlinks>
    <hyperlink ref="A2" r:id="rId1" xr:uid="{2B0479A5-1548-D242-B4BC-DB9C05DEE475}"/>
  </hyperlink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Template</vt:lpstr>
      <vt:lpstr>Point System</vt:lpstr>
      <vt:lpstr>Weekly Stats</vt:lpstr>
      <vt:lpstr>Week 1</vt:lpstr>
      <vt:lpstr>Week 2</vt:lpstr>
      <vt:lpstr>Week 3</vt:lpstr>
      <vt:lpstr>Week 4</vt:lpstr>
      <vt:lpstr>Week 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Hutter, Mark [US-US]</dc:creator>
  <cp:lastModifiedBy>Mark Hutter</cp:lastModifiedBy>
  <cp:lastPrinted>2025-05-15T00:39:45Z</cp:lastPrinted>
  <dcterms:created xsi:type="dcterms:W3CDTF">2024-05-07T15:07:02Z</dcterms:created>
  <dcterms:modified xsi:type="dcterms:W3CDTF">2025-06-05T04:02:08Z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eef6302-fc8c-45b7-a895-3a0da3db5c52_Enabled">
    <vt:lpwstr>true</vt:lpwstr>
  </property>
  <property fmtid="{D5CDD505-2E9C-101B-9397-08002B2CF9AE}" pid="3" name="MSIP_Label_aeef6302-fc8c-45b7-a895-3a0da3db5c52_SetDate">
    <vt:lpwstr>2024-05-07T15:20:50Z</vt:lpwstr>
  </property>
  <property fmtid="{D5CDD505-2E9C-101B-9397-08002B2CF9AE}" pid="4" name="MSIP_Label_aeef6302-fc8c-45b7-a895-3a0da3db5c52_Method">
    <vt:lpwstr>Privileged</vt:lpwstr>
  </property>
  <property fmtid="{D5CDD505-2E9C-101B-9397-08002B2CF9AE}" pid="5" name="MSIP_Label_aeef6302-fc8c-45b7-a895-3a0da3db5c52_Name">
    <vt:lpwstr>Public</vt:lpwstr>
  </property>
  <property fmtid="{D5CDD505-2E9C-101B-9397-08002B2CF9AE}" pid="6" name="MSIP_Label_aeef6302-fc8c-45b7-a895-3a0da3db5c52_SiteId">
    <vt:lpwstr>5d8b83ea-b573-4f09-a2a9-c904b7a56ece</vt:lpwstr>
  </property>
  <property fmtid="{D5CDD505-2E9C-101B-9397-08002B2CF9AE}" pid="7" name="MSIP_Label_aeef6302-fc8c-45b7-a895-3a0da3db5c52_ActionId">
    <vt:lpwstr>1bdac558-4bb9-4623-b1dc-49866fd615f3</vt:lpwstr>
  </property>
  <property fmtid="{D5CDD505-2E9C-101B-9397-08002B2CF9AE}" pid="8" name="MSIP_Label_aeef6302-fc8c-45b7-a895-3a0da3db5c52_ContentBits">
    <vt:lpwstr>0</vt:lpwstr>
  </property>
</Properties>
</file>